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fhi360web.sharepoint.com/sites/102818/Shared Documents/General/4. Technical &amp; Programmatic/1. Tech Docs/2. Objective 2/RFA 2024/RFA Estudio Prospectivo (Fase2)/"/>
    </mc:Choice>
  </mc:AlternateContent>
  <xr:revisionPtr revIDLastSave="311" documentId="11_4FE9DF9037AE0D4DEDD83B2AE0696FAE1CAB3BCA" xr6:coauthVersionLast="47" xr6:coauthVersionMax="47" xr10:uidLastSave="{10131F9F-8AFA-41AE-B0FC-7311B2505421}"/>
  <bookViews>
    <workbookView xWindow="-120" yWindow="-120" windowWidth="20730" windowHeight="11040" tabRatio="607" xr2:uid="{00000000-000D-0000-FFFF-FFFF00000000}"/>
  </bookViews>
  <sheets>
    <sheet name="Summary" sheetId="5" r:id="rId1"/>
    <sheet name="PRESUPUESTO DETALLADO AÑO 2" sheetId="1" r:id="rId2"/>
    <sheet name="Activity breakdown" sheetId="2" r:id="rId3"/>
    <sheet name="Resumen Salarios y beneficios" sheetId="3" state="hidden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inf1">#REF!</definedName>
    <definedName name="_xlnm.Print_Area" localSheetId="1">'PRESUPUESTO DETALLADO AÑO 2'!$B$1:$S$131</definedName>
    <definedName name="CONST">#REF!</definedName>
    <definedName name="FRX" localSheetId="1">'PRESUPUESTO DETALLADO AÑO 2'!$C$8</definedName>
    <definedName name="inf">#REF!</definedName>
    <definedName name="ratecos">#REF!</definedName>
    <definedName name="_xlnm.Print_Titles" localSheetId="1">'PRESUPUESTO DETALLADO AÑO 2'!$B:$G,'PRESUPUESTO DETALLADO AÑO 2'!$12:$15</definedName>
    <definedName name="XC">[1]DETAIL!$R$2</definedName>
    <definedName name="Yr1CCNonLabEsc">[2]Assumptions!$H$12</definedName>
    <definedName name="Yr1Consult" localSheetId="1">'PRESUPUESTO DETALLADO AÑO 2'!$I$4</definedName>
    <definedName name="Yr1Consult">[3]DETAIL!$I$4</definedName>
    <definedName name="Yr1FI" localSheetId="1">'PRESUPUESTO DETALLADO AÑO 2'!$I$8</definedName>
    <definedName name="Yr1ODC" localSheetId="1">'PRESUPUESTO DETALLADO AÑO 2'!$I$7</definedName>
    <definedName name="Yr1ODC">[3]DETAIL!$I$7</definedName>
    <definedName name="Yr1Sal" localSheetId="1">'PRESUPUESTO DETALLADO AÑO 2'!$I$3</definedName>
    <definedName name="Yr1Sal">[3]DETAIL!$I$3</definedName>
    <definedName name="Yr1Travel" localSheetId="1">'PRESUPUESTO DETALLADO AÑO 2'!$I$6</definedName>
    <definedName name="Yr1Travel">[3]DETAIL!$I$6</definedName>
    <definedName name="Yr1Travel_Air" localSheetId="1">'PRESUPUESTO DETALLADO AÑO 2'!$I$5</definedName>
    <definedName name="Yr1Travel_Air">[3]DETAIL!$I$5</definedName>
    <definedName name="Yr2CCNonLabEsc">[2]Assumptions!$I$12</definedName>
    <definedName name="Yr2Consult" localSheetId="1">'PRESUPUESTO DETALLADO AÑO 2'!$J$4</definedName>
    <definedName name="Yr2Consult">[3]DETAIL!$J$4</definedName>
    <definedName name="Yr2FI" localSheetId="1">'PRESUPUESTO DETALLADO AÑO 2'!$J$8</definedName>
    <definedName name="Yr2FIfk">'[4]AED DETAILED BUDGET'!$H$7</definedName>
    <definedName name="Yr2ODC" localSheetId="1">'PRESUPUESTO DETALLADO AÑO 2'!$J$7</definedName>
    <definedName name="Yr2ODC">[3]DETAIL!$J$7</definedName>
    <definedName name="Yr2ODCfk">'[4]AED DETAILED BUDGET'!$H$6</definedName>
    <definedName name="Yr2Sal" localSheetId="1">'PRESUPUESTO DETALLADO AÑO 2'!$J$3</definedName>
    <definedName name="Yr2Sal">[3]DETAIL!$J$3</definedName>
    <definedName name="Yr2Travel" localSheetId="1">'PRESUPUESTO DETALLADO AÑO 2'!$J$6</definedName>
    <definedName name="Yr2Travel">[3]DETAIL!$J$6</definedName>
    <definedName name="Yr2Travel_Air" localSheetId="1">'PRESUPUESTO DETALLADO AÑO 2'!$J$5</definedName>
    <definedName name="Yr2Travel_Air">[3]DETAIL!$J$5</definedName>
    <definedName name="Yr2travelfk">'[4]AED DETAILED BUDGET'!$H$5</definedName>
    <definedName name="Yr3CCNonLabEsc">[2]Assumptions!$J$12</definedName>
    <definedName name="Yr3Consult" localSheetId="1">'PRESUPUESTO DETALLADO AÑO 2'!$L$4</definedName>
    <definedName name="Yr3Consult">[3]DETAIL!$L$4</definedName>
    <definedName name="Yr3FI" localSheetId="1">'PRESUPUESTO DETALLADO AÑO 2'!$L$8</definedName>
    <definedName name="Yr3FIfk">'[4]AED DETAILED BUDGET'!$J$7</definedName>
    <definedName name="Yr3ODC" localSheetId="1">'PRESUPUESTO DETALLADO AÑO 2'!$L$7</definedName>
    <definedName name="Yr3ODC">[3]DETAIL!$L$7</definedName>
    <definedName name="Yr3ODCfk">'[4]AED DETAILED BUDGET'!$J$6</definedName>
    <definedName name="Yr3Sal" localSheetId="1">'PRESUPUESTO DETALLADO AÑO 2'!$L$3</definedName>
    <definedName name="Yr3Sal">[3]DETAIL!$L$3</definedName>
    <definedName name="Yr3Travel" localSheetId="1">'PRESUPUESTO DETALLADO AÑO 2'!$L$6</definedName>
    <definedName name="Yr3Travel">[3]DETAIL!$L$6</definedName>
    <definedName name="Yr3Travel_Air" localSheetId="1">'PRESUPUESTO DETALLADO AÑO 2'!$L$5</definedName>
    <definedName name="Yr3Travel_Air">[3]DETAIL!$L$5</definedName>
    <definedName name="Yr4CCNonLabEsc">[2]Assumptions!$K$12</definedName>
    <definedName name="Yr4Consult" localSheetId="1">'PRESUPUESTO DETALLADO AÑO 2'!$N$4</definedName>
    <definedName name="Yr4Consult">[3]DETAIL!$N$4</definedName>
    <definedName name="Yr4FI" localSheetId="1">'PRESUPUESTO DETALLADO AÑO 2'!$N$8</definedName>
    <definedName name="Yr4FIfk">'[4]AED DETAILED BUDGET'!$L$7</definedName>
    <definedName name="Yr4ODC" localSheetId="1">'PRESUPUESTO DETALLADO AÑO 2'!$N$7</definedName>
    <definedName name="Yr4ODC">[3]DETAIL!$N$7</definedName>
    <definedName name="Yr4ODCfk">'[4]AED DETAILED BUDGET'!$L$6</definedName>
    <definedName name="Yr4Sal" localSheetId="1">'PRESUPUESTO DETALLADO AÑO 2'!$N$3</definedName>
    <definedName name="Yr4Sal">[3]DETAIL!$N$3</definedName>
    <definedName name="Yr4Salfk">'[4]AED DETAILED BUDGET'!$L$3</definedName>
    <definedName name="Yr4Travel" localSheetId="1">'PRESUPUESTO DETALLADO AÑO 2'!$N$6</definedName>
    <definedName name="Yr4Travel">[3]DETAIL!$N$6</definedName>
    <definedName name="Yr4Travel_Air" localSheetId="1">'PRESUPUESTO DETALLADO AÑO 2'!$N$5</definedName>
    <definedName name="Yr4Travel_Air">[3]DETAIL!$N$5</definedName>
    <definedName name="Yr5CCNonLabEsc">[2]Assumptions!$L$12</definedName>
    <definedName name="Yr5Consult" localSheetId="1">'PRESUPUESTO DETALLADO AÑO 2'!$P$4</definedName>
    <definedName name="Yr5Consult">[3]DETAIL!$P$4</definedName>
    <definedName name="Yr5FI" localSheetId="1">'PRESUPUESTO DETALLADO AÑO 2'!$P$8</definedName>
    <definedName name="Yr5FIfk">'[4]AED DETAILED BUDGET'!$N$7</definedName>
    <definedName name="Yr5ODC" localSheetId="1">'PRESUPUESTO DETALLADO AÑO 2'!$P$7</definedName>
    <definedName name="Yr5ODC">[3]DETAIL!$P$7</definedName>
    <definedName name="Yr5ODCfk">'[4]AED DETAILED BUDGET'!$N$6</definedName>
    <definedName name="Yr5Sal" localSheetId="1">'PRESUPUESTO DETALLADO AÑO 2'!$P$3</definedName>
    <definedName name="Yr5Sal">[3]DETAIL!$P$3</definedName>
    <definedName name="Yr5Salfk">'[4]AED DETAILED BUDGET'!$N$3</definedName>
    <definedName name="Yr5Travel" localSheetId="1">'PRESUPUESTO DETALLADO AÑO 2'!$P$6</definedName>
    <definedName name="Yr5Travel">[3]DETAIL!$P$6</definedName>
    <definedName name="Yr5Travel_Air" localSheetId="1">'PRESUPUESTO DETALLADO AÑO 2'!$P$5</definedName>
    <definedName name="Yr6Consult" localSheetId="1">'PRESUPUESTO DETALLADO AÑO 2'!#REF!</definedName>
    <definedName name="Yr6Consult">[3]DETAIL!#REF!</definedName>
    <definedName name="Yr6FI" localSheetId="1">'PRESUPUESTO DETALLADO AÑO 2'!#REF!</definedName>
    <definedName name="Yr6FI">[3]DETAIL!#REF!</definedName>
    <definedName name="Yr6ODC" localSheetId="1">'PRESUPUESTO DETALLADO AÑO 2'!#REF!</definedName>
    <definedName name="Yr6ODC">[3]DETAIL!#REF!</definedName>
    <definedName name="Yr6Sal" localSheetId="1">'PRESUPUESTO DETALLADO AÑO 2'!#REF!</definedName>
    <definedName name="Yr6Sal">[3]DETAIL!#REF!</definedName>
    <definedName name="Yr6Travel" localSheetId="1">'PRESUPUESTO DETALLADO AÑO 2'!#REF!</definedName>
    <definedName name="Yr6Travel">[3]DETAIL!#REF!</definedName>
    <definedName name="Yr6Travel_Air" localSheetId="1">'PRESUPUESTO DETALLADO AÑO 2'!#REF!</definedName>
    <definedName name="Yr6Travel_Air">[3]DETAIL!#REF!</definedName>
    <definedName name="Yr7Consult" localSheetId="1">'PRESUPUESTO DETALLADO AÑO 2'!#REF!</definedName>
    <definedName name="Yr7Consult">[3]DETAIL!#REF!</definedName>
    <definedName name="Yr7FI" localSheetId="1">'PRESUPUESTO DETALLADO AÑO 2'!#REF!</definedName>
    <definedName name="Yr7FI">[3]DETAIL!#REF!</definedName>
    <definedName name="Yr7ODC" localSheetId="1">'PRESUPUESTO DETALLADO AÑO 2'!#REF!</definedName>
    <definedName name="Yr7ODC">[3]DETAIL!#REF!</definedName>
    <definedName name="Yr7Sal" localSheetId="1">'PRESUPUESTO DETALLADO AÑO 2'!#REF!</definedName>
    <definedName name="Yr7Sal">[3]DETAIL!#REF!</definedName>
    <definedName name="Yr7Travel" localSheetId="1">'PRESUPUESTO DETALLADO AÑO 2'!#REF!</definedName>
    <definedName name="Yr7Travel">[3]DETAIL!#REF!</definedName>
    <definedName name="Yr7Travel_Air" localSheetId="1">'PRESUPUESTO DETALLADO AÑO 2'!#REF!</definedName>
    <definedName name="Yr7Travel_Air">[3]DETAIL!#REF!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17" i="1" l="1"/>
  <c r="L119" i="1" l="1"/>
  <c r="K119" i="1"/>
  <c r="M119" i="1"/>
  <c r="N119" i="1"/>
  <c r="O119" i="1"/>
  <c r="P119" i="1"/>
  <c r="Q119" i="1"/>
  <c r="R119" i="1"/>
  <c r="S119" i="1"/>
  <c r="T119" i="1"/>
  <c r="U119" i="1"/>
  <c r="J72" i="1" l="1"/>
  <c r="K72" i="1"/>
  <c r="L72" i="1"/>
  <c r="M72" i="1"/>
  <c r="N72" i="1"/>
  <c r="O72" i="1"/>
  <c r="P72" i="1"/>
  <c r="Q72" i="1"/>
  <c r="R72" i="1"/>
  <c r="S72" i="1"/>
  <c r="T72" i="1"/>
  <c r="U72" i="1"/>
  <c r="W30" i="1" l="1"/>
  <c r="W32" i="1"/>
  <c r="W33" i="1"/>
  <c r="W34" i="1"/>
  <c r="W35" i="1"/>
  <c r="W38" i="1"/>
  <c r="W40" i="1"/>
  <c r="W41" i="1"/>
  <c r="W42" i="1"/>
  <c r="W56" i="1"/>
  <c r="W57" i="1"/>
  <c r="W58" i="1"/>
  <c r="W59" i="1"/>
  <c r="W60" i="1"/>
  <c r="W73" i="1"/>
  <c r="W74" i="1"/>
  <c r="W75" i="1"/>
  <c r="W78" i="1"/>
  <c r="W80" i="1"/>
  <c r="W81" i="1"/>
  <c r="W98" i="1"/>
  <c r="W99" i="1"/>
  <c r="W100" i="1"/>
  <c r="W102" i="1"/>
  <c r="W103" i="1"/>
  <c r="W104" i="1"/>
  <c r="W105" i="1"/>
  <c r="W106" i="1"/>
  <c r="W107" i="1"/>
  <c r="W121" i="1"/>
  <c r="W122" i="1"/>
  <c r="W123" i="1"/>
  <c r="W125" i="1"/>
  <c r="W128" i="1"/>
  <c r="W129" i="1"/>
  <c r="V69" i="1" l="1"/>
  <c r="V70" i="1"/>
  <c r="W70" i="1" s="1"/>
  <c r="V71" i="1"/>
  <c r="W71" i="1" s="1"/>
  <c r="V85" i="1"/>
  <c r="V86" i="1"/>
  <c r="V87" i="1"/>
  <c r="V88" i="1"/>
  <c r="V89" i="1"/>
  <c r="V90" i="1"/>
  <c r="V91" i="1"/>
  <c r="V92" i="1"/>
  <c r="V93" i="1"/>
  <c r="V94" i="1"/>
  <c r="V95" i="1"/>
  <c r="V84" i="1"/>
  <c r="V82" i="1"/>
  <c r="V96" i="1"/>
  <c r="V46" i="1" l="1"/>
  <c r="V48" i="1"/>
  <c r="V49" i="1"/>
  <c r="V50" i="1"/>
  <c r="V53" i="1"/>
  <c r="V54" i="1"/>
  <c r="W54" i="1" l="1"/>
  <c r="J29" i="1"/>
  <c r="J31" i="1" s="1"/>
  <c r="K29" i="1"/>
  <c r="L29" i="1"/>
  <c r="M29" i="1"/>
  <c r="N29" i="1"/>
  <c r="O29" i="1"/>
  <c r="P29" i="1"/>
  <c r="Q29" i="1"/>
  <c r="R29" i="1"/>
  <c r="S29" i="1"/>
  <c r="T29" i="1"/>
  <c r="U29" i="1"/>
  <c r="F19" i="1"/>
  <c r="V45" i="1" l="1"/>
  <c r="W45" i="1" l="1"/>
  <c r="E12" i="2" l="1"/>
  <c r="W46" i="1"/>
  <c r="A18" i="5" l="1"/>
  <c r="A17" i="5"/>
  <c r="A16" i="5"/>
  <c r="A15" i="5"/>
  <c r="A14" i="5"/>
  <c r="A13" i="5"/>
  <c r="A12" i="5"/>
  <c r="A11" i="5"/>
  <c r="A10" i="5"/>
  <c r="V118" i="1" l="1"/>
  <c r="W118" i="1" s="1"/>
  <c r="W94" i="1"/>
  <c r="V83" i="1"/>
  <c r="V77" i="1"/>
  <c r="V62" i="1"/>
  <c r="W62" i="1" s="1"/>
  <c r="V63" i="1"/>
  <c r="W63" i="1" s="1"/>
  <c r="V64" i="1"/>
  <c r="W64" i="1" s="1"/>
  <c r="V65" i="1"/>
  <c r="V66" i="1"/>
  <c r="W66" i="1" s="1"/>
  <c r="V67" i="1"/>
  <c r="W67" i="1" s="1"/>
  <c r="V68" i="1"/>
  <c r="K31" i="1"/>
  <c r="L31" i="1"/>
  <c r="M31" i="1"/>
  <c r="N31" i="1"/>
  <c r="O31" i="1"/>
  <c r="P31" i="1"/>
  <c r="Q31" i="1"/>
  <c r="R31" i="1"/>
  <c r="S31" i="1"/>
  <c r="T31" i="1"/>
  <c r="U31" i="1"/>
  <c r="V19" i="1"/>
  <c r="B26" i="3"/>
  <c r="B25" i="3"/>
  <c r="B24" i="3"/>
  <c r="B23" i="3"/>
  <c r="B22" i="3"/>
  <c r="B21" i="3"/>
  <c r="B20" i="3"/>
  <c r="B19" i="3"/>
  <c r="V36" i="1" l="1"/>
  <c r="W83" i="1"/>
  <c r="V97" i="1"/>
  <c r="B27" i="3"/>
  <c r="F10" i="3"/>
  <c r="C10" i="3"/>
  <c r="E10" i="3" s="1"/>
  <c r="F4" i="3"/>
  <c r="F5" i="3"/>
  <c r="F7" i="3"/>
  <c r="F8" i="3"/>
  <c r="F9" i="3"/>
  <c r="F11" i="3"/>
  <c r="F20" i="1" s="1"/>
  <c r="I20" i="1" s="1"/>
  <c r="F12" i="3"/>
  <c r="F13" i="3"/>
  <c r="F14" i="3"/>
  <c r="E14" i="3"/>
  <c r="C13" i="3"/>
  <c r="E13" i="3" s="1"/>
  <c r="C12" i="3"/>
  <c r="E12" i="3" s="1"/>
  <c r="C11" i="3"/>
  <c r="E11" i="3" s="1"/>
  <c r="C9" i="3"/>
  <c r="E9" i="3" s="1"/>
  <c r="C8" i="3"/>
  <c r="E8" i="3" s="1"/>
  <c r="C7" i="3"/>
  <c r="E7" i="3" s="1"/>
  <c r="C6" i="3"/>
  <c r="D6" i="3" s="1"/>
  <c r="F6" i="3" s="1"/>
  <c r="F21" i="1" s="1"/>
  <c r="I21" i="1" s="1"/>
  <c r="C5" i="3"/>
  <c r="E5" i="3" s="1"/>
  <c r="C4" i="3"/>
  <c r="E4" i="3" s="1"/>
  <c r="C15" i="3" l="1"/>
  <c r="E3" i="3"/>
  <c r="E6" i="3"/>
  <c r="D15" i="3" l="1"/>
  <c r="F3" i="3"/>
  <c r="F15" i="3" l="1"/>
  <c r="I19" i="1"/>
  <c r="D27" i="2"/>
  <c r="B27" i="2"/>
  <c r="B26" i="2"/>
  <c r="B25" i="2"/>
  <c r="D24" i="2"/>
  <c r="D23" i="2"/>
  <c r="D22" i="2"/>
  <c r="D21" i="2"/>
  <c r="D20" i="2"/>
  <c r="E20" i="2" s="1"/>
  <c r="D19" i="2"/>
  <c r="E19" i="2" s="1"/>
  <c r="E16" i="2"/>
  <c r="E15" i="2"/>
  <c r="E14" i="2"/>
  <c r="E13" i="2"/>
  <c r="E11" i="2"/>
  <c r="I29" i="1" l="1"/>
  <c r="W19" i="1"/>
  <c r="D25" i="2"/>
  <c r="E27" i="2"/>
  <c r="D26" i="2"/>
  <c r="E26" i="2" s="1"/>
  <c r="E24" i="2"/>
  <c r="E23" i="2"/>
  <c r="E22" i="2"/>
  <c r="E21" i="2"/>
  <c r="D28" i="2"/>
  <c r="I31" i="1" l="1"/>
  <c r="E25" i="2"/>
  <c r="E28" i="2"/>
  <c r="I119" i="1" l="1"/>
  <c r="J119" i="1"/>
  <c r="I39" i="1"/>
  <c r="W36" i="1"/>
  <c r="E29" i="2"/>
  <c r="F28" i="2"/>
  <c r="V119" i="1" l="1"/>
  <c r="W119" i="1" s="1"/>
  <c r="W95" i="1"/>
  <c r="W86" i="1"/>
  <c r="W87" i="1"/>
  <c r="W88" i="1"/>
  <c r="W89" i="1"/>
  <c r="W90" i="1"/>
  <c r="W91" i="1"/>
  <c r="W92" i="1"/>
  <c r="W93" i="1"/>
  <c r="W77" i="1"/>
  <c r="W49" i="1"/>
  <c r="W48" i="1"/>
  <c r="W53" i="1"/>
  <c r="W50" i="1"/>
  <c r="V51" i="1" l="1"/>
  <c r="W51" i="1" s="1"/>
  <c r="V47" i="1"/>
  <c r="W47" i="1" s="1"/>
  <c r="V52" i="1"/>
  <c r="W52" i="1" s="1"/>
  <c r="V44" i="1"/>
  <c r="W44" i="1" s="1"/>
  <c r="I55" i="1"/>
  <c r="B105" i="1"/>
  <c r="I101" i="1"/>
  <c r="U97" i="1"/>
  <c r="T97" i="1"/>
  <c r="S97" i="1"/>
  <c r="Q97" i="1"/>
  <c r="O97" i="1"/>
  <c r="N97" i="1"/>
  <c r="L97" i="1"/>
  <c r="K97" i="1"/>
  <c r="J97" i="1"/>
  <c r="I96" i="1"/>
  <c r="W96" i="1" s="1"/>
  <c r="W85" i="1"/>
  <c r="W84" i="1"/>
  <c r="U79" i="1"/>
  <c r="T79" i="1"/>
  <c r="S79" i="1"/>
  <c r="R79" i="1"/>
  <c r="Q79" i="1"/>
  <c r="P79" i="1"/>
  <c r="O79" i="1"/>
  <c r="N79" i="1"/>
  <c r="M79" i="1"/>
  <c r="L79" i="1"/>
  <c r="K79" i="1"/>
  <c r="J79" i="1"/>
  <c r="V76" i="1"/>
  <c r="V61" i="1"/>
  <c r="U55" i="1"/>
  <c r="T55" i="1"/>
  <c r="S55" i="1"/>
  <c r="R55" i="1"/>
  <c r="Q55" i="1"/>
  <c r="P55" i="1"/>
  <c r="O55" i="1"/>
  <c r="N55" i="1"/>
  <c r="M55" i="1"/>
  <c r="L55" i="1"/>
  <c r="B10" i="5"/>
  <c r="H29" i="1"/>
  <c r="H31" i="1" s="1"/>
  <c r="K55" i="1" l="1"/>
  <c r="J55" i="1"/>
  <c r="V43" i="1"/>
  <c r="W43" i="1" s="1"/>
  <c r="W82" i="1"/>
  <c r="I97" i="1"/>
  <c r="W97" i="1" s="1"/>
  <c r="W68" i="1"/>
  <c r="W69" i="1"/>
  <c r="B16" i="5"/>
  <c r="W101" i="1"/>
  <c r="I79" i="1"/>
  <c r="B14" i="5" s="1"/>
  <c r="W76" i="1"/>
  <c r="W65" i="1"/>
  <c r="B11" i="5"/>
  <c r="Q39" i="1"/>
  <c r="J39" i="1"/>
  <c r="R39" i="1"/>
  <c r="P39" i="1"/>
  <c r="K39" i="1"/>
  <c r="S39" i="1"/>
  <c r="V21" i="1"/>
  <c r="W21" i="1" s="1"/>
  <c r="L39" i="1"/>
  <c r="T39" i="1"/>
  <c r="N39" i="1"/>
  <c r="V37" i="1"/>
  <c r="W37" i="1" s="1"/>
  <c r="V20" i="1"/>
  <c r="W20" i="1" s="1"/>
  <c r="O39" i="1"/>
  <c r="M39" i="1"/>
  <c r="U39" i="1"/>
  <c r="R97" i="1"/>
  <c r="P97" i="1"/>
  <c r="M97" i="1"/>
  <c r="B17" i="5"/>
  <c r="H55" i="1"/>
  <c r="V79" i="1"/>
  <c r="I72" i="1" l="1"/>
  <c r="B15" i="5"/>
  <c r="V55" i="1"/>
  <c r="W55" i="1" s="1"/>
  <c r="W61" i="1"/>
  <c r="W79" i="1"/>
  <c r="B12" i="5"/>
  <c r="V29" i="1"/>
  <c r="S120" i="1"/>
  <c r="S124" i="1" s="1"/>
  <c r="S126" i="1" s="1"/>
  <c r="S127" i="1" s="1"/>
  <c r="N120" i="1"/>
  <c r="N124" i="1" s="1"/>
  <c r="N126" i="1" s="1"/>
  <c r="N127" i="1" s="1"/>
  <c r="U120" i="1"/>
  <c r="T120" i="1"/>
  <c r="T124" i="1" s="1"/>
  <c r="T126" i="1" s="1"/>
  <c r="T127" i="1" s="1"/>
  <c r="Q120" i="1"/>
  <c r="Q124" i="1" s="1"/>
  <c r="Q126" i="1" s="1"/>
  <c r="Q127" i="1" s="1"/>
  <c r="P120" i="1"/>
  <c r="P124" i="1" s="1"/>
  <c r="P126" i="1" s="1"/>
  <c r="P127" i="1" s="1"/>
  <c r="K120" i="1"/>
  <c r="K124" i="1" s="1"/>
  <c r="K126" i="1" s="1"/>
  <c r="K127" i="1" s="1"/>
  <c r="R120" i="1"/>
  <c r="R124" i="1" s="1"/>
  <c r="R126" i="1" s="1"/>
  <c r="R127" i="1" s="1"/>
  <c r="J120" i="1"/>
  <c r="O120" i="1"/>
  <c r="O124" i="1" s="1"/>
  <c r="O126" i="1" s="1"/>
  <c r="O127" i="1" s="1"/>
  <c r="L120" i="1"/>
  <c r="L124" i="1" s="1"/>
  <c r="M120" i="1"/>
  <c r="M124" i="1" s="1"/>
  <c r="M126" i="1" s="1"/>
  <c r="M127" i="1" s="1"/>
  <c r="V39" i="1"/>
  <c r="W39" i="1" s="1"/>
  <c r="V72" i="1"/>
  <c r="R130" i="1" l="1"/>
  <c r="R131" i="1" s="1"/>
  <c r="P130" i="1"/>
  <c r="P131" i="1"/>
  <c r="T130" i="1"/>
  <c r="T131" i="1" s="1"/>
  <c r="S130" i="1"/>
  <c r="S131" i="1" s="1"/>
  <c r="Q130" i="1"/>
  <c r="Q131" i="1" s="1"/>
  <c r="M130" i="1"/>
  <c r="M131" i="1" s="1"/>
  <c r="O130" i="1"/>
  <c r="O131" i="1" s="1"/>
  <c r="N130" i="1"/>
  <c r="N131" i="1" s="1"/>
  <c r="K130" i="1"/>
  <c r="K131" i="1" s="1"/>
  <c r="J124" i="1"/>
  <c r="J126" i="1" s="1"/>
  <c r="J127" i="1" s="1"/>
  <c r="K136" i="1" s="1"/>
  <c r="V31" i="1"/>
  <c r="W31" i="1" s="1"/>
  <c r="W29" i="1"/>
  <c r="W72" i="1"/>
  <c r="I120" i="1"/>
  <c r="I124" i="1" s="1"/>
  <c r="U124" i="1"/>
  <c r="U126" i="1" s="1"/>
  <c r="U127" i="1" s="1"/>
  <c r="L126" i="1"/>
  <c r="L127" i="1" s="1"/>
  <c r="B13" i="5"/>
  <c r="U130" i="1" l="1"/>
  <c r="U131" i="1" s="1"/>
  <c r="J130" i="1"/>
  <c r="L130" i="1"/>
  <c r="L131" i="1"/>
  <c r="V120" i="1"/>
  <c r="W120" i="1" s="1"/>
  <c r="V124" i="1"/>
  <c r="W124" i="1" s="1"/>
  <c r="V130" i="1" l="1"/>
  <c r="J131" i="1"/>
  <c r="V126" i="1"/>
  <c r="V127" i="1" s="1"/>
  <c r="I126" i="1"/>
  <c r="W126" i="1" l="1"/>
  <c r="I127" i="1"/>
  <c r="W127" i="1" s="1"/>
  <c r="B18" i="5"/>
  <c r="B19" i="5" s="1"/>
  <c r="I130" i="1" l="1"/>
  <c r="W130" i="1" s="1"/>
  <c r="V131" i="1"/>
  <c r="I131" i="1" l="1"/>
  <c r="W131" i="1" s="1"/>
  <c r="B20" i="5"/>
  <c r="B21" i="5" s="1"/>
</calcChain>
</file>

<file path=xl/sharedStrings.xml><?xml version="1.0" encoding="utf-8"?>
<sst xmlns="http://schemas.openxmlformats.org/spreadsheetml/2006/main" count="200" uniqueCount="145">
  <si>
    <t>USAID El Salvador</t>
  </si>
  <si>
    <t>Period of Performance: January to December 2024</t>
  </si>
  <si>
    <t>SUMMARY</t>
  </si>
  <si>
    <t>Cost Categories</t>
  </si>
  <si>
    <t>January to December 2024</t>
  </si>
  <si>
    <t>10. Cost Share (if applicable)</t>
  </si>
  <si>
    <t xml:space="preserve">TOTAL ESTIMATED COST </t>
  </si>
  <si>
    <t>Indirect Rates</t>
  </si>
  <si>
    <t>Inflation Assumptions</t>
  </si>
  <si>
    <t>ADD %</t>
  </si>
  <si>
    <t>Year 1</t>
  </si>
  <si>
    <t>Fringe - REVISE FOR ORGS APPROVED AMOUNT</t>
  </si>
  <si>
    <t xml:space="preserve">Salaries </t>
  </si>
  <si>
    <t>Consultants</t>
  </si>
  <si>
    <t>G&amp;A - REVISE FOR ORGS APPROVED AMOUNT</t>
  </si>
  <si>
    <t>Travel (Airfares)</t>
  </si>
  <si>
    <t>Travel (Other)</t>
  </si>
  <si>
    <t>Country</t>
  </si>
  <si>
    <t>El Salvador</t>
  </si>
  <si>
    <t>Other Direct Costs</t>
  </si>
  <si>
    <t>Foreign Exchange Rate</t>
  </si>
  <si>
    <t>USD</t>
  </si>
  <si>
    <t>DETAIL for &lt;&lt;&lt;Sub Name&gt;&gt;&gt;</t>
  </si>
  <si>
    <t>US$</t>
  </si>
  <si>
    <t>Month</t>
  </si>
  <si>
    <t xml:space="preserve">Title: Proyecto Innovación Educativa </t>
  </si>
  <si>
    <t>TOTAL</t>
  </si>
  <si>
    <t>Rate</t>
  </si>
  <si>
    <t>Units</t>
  </si>
  <si>
    <t>Cost</t>
  </si>
  <si>
    <t>1. Salaries &amp; Wages</t>
  </si>
  <si>
    <t>ANNUAL SALARY USD</t>
  </si>
  <si>
    <t>US$ DAILY RATE</t>
  </si>
  <si>
    <t>LoE</t>
  </si>
  <si>
    <t>/day</t>
  </si>
  <si>
    <t>Coordinador General del proyecto</t>
  </si>
  <si>
    <t>Especialista en Lectoescritura 1</t>
  </si>
  <si>
    <t>Especialista en Lectoescritura 2</t>
  </si>
  <si>
    <t>Especialista en Matemáticas 1</t>
  </si>
  <si>
    <t>Especialista en Matemáticas 2</t>
  </si>
  <si>
    <t>Especialista en Curriculo</t>
  </si>
  <si>
    <t>Coordinador de Monitoreo y Evaluación</t>
  </si>
  <si>
    <t>Coordinador financiero</t>
  </si>
  <si>
    <t>Especialista en tecnologías educativas</t>
  </si>
  <si>
    <t>Asistente Financiero (100%)</t>
  </si>
  <si>
    <t>Técnico administrativo del proyecto (100%)</t>
  </si>
  <si>
    <t>TOTAL SALARIES &amp; WAGES</t>
  </si>
  <si>
    <t xml:space="preserve">2. Fringe Benefits </t>
  </si>
  <si>
    <t>e/a</t>
  </si>
  <si>
    <t>Cálculos en planilla de beneficios</t>
  </si>
  <si>
    <t>TOTAL FRINGE BENEFITS</t>
  </si>
  <si>
    <t>3. Consultants</t>
  </si>
  <si>
    <t>Consultoría para la contratación de un Experto Internacional en educación con especialidad en lectoescritura y apropiación del lenguaje.</t>
  </si>
  <si>
    <t>$8500 (Auditoría 2023) y 50% ($4,250) (Auditoría 2024 primeros 6 meses)</t>
  </si>
  <si>
    <t>TOTAL CONSULTANTS</t>
  </si>
  <si>
    <t>4. Travel, Transportation &amp; Per Diem</t>
  </si>
  <si>
    <t>4.1. Staff</t>
  </si>
  <si>
    <t xml:space="preserve">a. Travel </t>
  </si>
  <si>
    <t>i. Visitas de coordinación</t>
  </si>
  <si>
    <t>1. Ground Transportation</t>
  </si>
  <si>
    <t>San Salvador - Oficina de socios locales</t>
  </si>
  <si>
    <t xml:space="preserve">Para reuniones con socios locales 4 reuniones por mes =48 </t>
  </si>
  <si>
    <t>4.2. Consultants Travel</t>
  </si>
  <si>
    <t xml:space="preserve">b. Travel </t>
  </si>
  <si>
    <t>1. Boleto aereo para consultorías internacionales ( Estados Unidos- El Salvador/clase económica)</t>
  </si>
  <si>
    <t>2. Lodging  para consultores internacionales</t>
  </si>
  <si>
    <t>3. M&amp;IE consultores internacionales</t>
  </si>
  <si>
    <t>4. Transportation airport-hotel and viceversa</t>
  </si>
  <si>
    <t>5. Internal transportation</t>
  </si>
  <si>
    <t>6. Visa</t>
  </si>
  <si>
    <t>TOTAL TRAVEL &amp; TRANSPORTATION</t>
  </si>
  <si>
    <t>5. Equipment</t>
  </si>
  <si>
    <t>Una computadora considerada para la nueva plaza</t>
  </si>
  <si>
    <t>Proyectores para las jornadas con docentes y directores</t>
  </si>
  <si>
    <t>TOTAL EQUIPMENT COSTS</t>
  </si>
  <si>
    <t>6. Supplies</t>
  </si>
  <si>
    <t>Papelería general, UPS, Disco externo, mochilas, usb, tinta, regletas, extensiones, audifonos, cable HDMI.</t>
  </si>
  <si>
    <t>TOTAL SUPPLIES COSTS</t>
  </si>
  <si>
    <t>7. Subrecipients/Awardees</t>
  </si>
  <si>
    <t>TOTAL SUBRECIPIENTS/AWARDEES</t>
  </si>
  <si>
    <t xml:space="preserve">8. Other Direct Costs </t>
  </si>
  <si>
    <r>
      <t xml:space="preserve">a. Activities &amp; Trainings </t>
    </r>
    <r>
      <rPr>
        <b/>
        <sz val="10"/>
        <color indexed="10"/>
        <rFont val="Arial"/>
        <family val="2"/>
      </rPr>
      <t>(Please use the Activity Breakdown worksheet to build out the activity related costs-- Activity worksheet totals linked to the detail sheet)</t>
    </r>
  </si>
  <si>
    <t>TOTAL OTHER DIRECT COSTS</t>
  </si>
  <si>
    <t>TOTAL DIRECT COST (1 + 2 + 3 + 4 + 5 + 6 + 7 + 8)</t>
  </si>
  <si>
    <t>9. Indirect Costs</t>
  </si>
  <si>
    <t>(Indirect Rate supported by NICRA or 3 yrs Audited financial or use the de minimus)</t>
  </si>
  <si>
    <t>TOTAL INDIRECT COSTS</t>
  </si>
  <si>
    <t>TOTAL ESTIMATED COST (Total Direct Cost + 8 + 9)</t>
  </si>
  <si>
    <t xml:space="preserve">10. Cost Share </t>
  </si>
  <si>
    <t>TOTAL ESTIMATED COST + COST SHARE</t>
  </si>
  <si>
    <t>&lt;&lt;&lt;Sub Name&gt;&gt;&gt;</t>
  </si>
  <si>
    <t>Detailed Budget for Activities/Trainings</t>
  </si>
  <si>
    <t>(1)</t>
  </si>
  <si>
    <t xml:space="preserve">Actividad 1.2. Formación a los docentes de primer grado en la enseñanza de la lectoescritura y el cálculo matemático básico de acuerdo con el marco de áreas de desarrollo y estándares de aprendizaje de ambas asignaturas.  </t>
  </si>
  <si>
    <t>Number of Trainings</t>
  </si>
  <si>
    <t>Number of deparments</t>
  </si>
  <si>
    <t>Duration of the event (# of days)</t>
  </si>
  <si>
    <t>Travel days (# days of travel to/from event)</t>
  </si>
  <si>
    <t>Number of Persons per Training with travel needs</t>
  </si>
  <si>
    <t>Number of Persons per Training without travel needs</t>
  </si>
  <si>
    <t>Unit Cost</t>
  </si>
  <si>
    <t>Venue Rental (per training per day)</t>
  </si>
  <si>
    <t>ODC</t>
  </si>
  <si>
    <t>Training Materials and Supplies per participant per day</t>
  </si>
  <si>
    <t>Transportation per Training (staff)</t>
  </si>
  <si>
    <t>Travel</t>
  </si>
  <si>
    <t>M&amp;IE (per day staff)</t>
  </si>
  <si>
    <t>Accommodation (per day staff)</t>
  </si>
  <si>
    <t>Open Item (alimentación participantes)</t>
  </si>
  <si>
    <t>Part Exp</t>
  </si>
  <si>
    <t>Employee</t>
  </si>
  <si>
    <t>Salario Mensual</t>
  </si>
  <si>
    <t xml:space="preserve">Aporte del Proyecto </t>
  </si>
  <si>
    <t>Porcentaje</t>
  </si>
  <si>
    <t>Total por año</t>
  </si>
  <si>
    <t>Directora País</t>
  </si>
  <si>
    <t>Prestación</t>
  </si>
  <si>
    <t>ISSS</t>
  </si>
  <si>
    <t>AFP</t>
  </si>
  <si>
    <t>Insaforp</t>
  </si>
  <si>
    <t>Aguinaldo</t>
  </si>
  <si>
    <t>Indemnización</t>
  </si>
  <si>
    <t>Vacaciones</t>
  </si>
  <si>
    <t>Seguro médico</t>
  </si>
  <si>
    <t>Seguro de vida</t>
  </si>
  <si>
    <t>Total beneficios</t>
  </si>
  <si>
    <t xml:space="preserve">RFA: </t>
  </si>
  <si>
    <t xml:space="preserve">Title: </t>
  </si>
  <si>
    <t>12 Months</t>
  </si>
  <si>
    <t>Employee ID</t>
  </si>
  <si>
    <t>ZER</t>
  </si>
  <si>
    <t>MDAD</t>
  </si>
  <si>
    <t>GEZ</t>
  </si>
  <si>
    <t>MFV</t>
  </si>
  <si>
    <t>CCS</t>
  </si>
  <si>
    <t>IKR</t>
  </si>
  <si>
    <t>PSC</t>
  </si>
  <si>
    <t>ARL</t>
  </si>
  <si>
    <t>BEA</t>
  </si>
  <si>
    <t>XGR</t>
  </si>
  <si>
    <t>Summary Total</t>
  </si>
  <si>
    <t>mover al año 3</t>
  </si>
  <si>
    <t>Especialista 1</t>
  </si>
  <si>
    <t>Tecnico 1</t>
  </si>
  <si>
    <t>Tecnico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</si>
</sst>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-&quot;$&quot;* #,##0.00_-;\-&quot;$&quot;* #,##0.00_-;_-&quot;$&quot;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0"/>
    <numFmt numFmtId="168" formatCode="0.0000"/>
    <numFmt numFmtId="169" formatCode="&quot;$&quot;#,##0"/>
    <numFmt numFmtId="170" formatCode="mm/dd/yyyy"/>
    <numFmt numFmtId="171" formatCode="_([$$-409]* #,##0_);_([$$-409]* \(#,##0\);_([$$-409]* &quot;-&quot;_);_(@_)"/>
    <numFmt numFmtId="172" formatCode="#,###&quot;FCFA&quot;"/>
    <numFmt numFmtId="173" formatCode="[$NPR]\ #,##0"/>
    <numFmt numFmtId="174" formatCode="0_);\(0\)"/>
    <numFmt numFmtId="175" formatCode="_([$$-409]* #,##0.00_);_([$$-409]* \(#,##0.00\);_([$$-409]* &quot;-&quot;_);_(@_)"/>
    <numFmt numFmtId="176" formatCode="#,###\ &quot;FCFA&quot;"/>
    <numFmt numFmtId="177" formatCode="_([$$-409]* #,##0.00_);_([$$-409]* \(#,##0.00\);_([$$-409]* &quot;-&quot;??_);_(@_)"/>
    <numFmt numFmtId="179" formatCode="_-* #,##0.00_-;\-* #,##0.00_-;_-* &quot;-&quot;??_-;_-@"/>
    <numFmt numFmtId="180" formatCode="_(&quot;$&quot;#,##0_);_(&quot;$&quot;\(#,##0\);_(&quot;-&quot;_);_(@_)"/>
    <numFmt numFmtId="183" formatCode="_([$$-409]* #,##0_);_([$$-409]* \(#,##0\);_([$$-409]* &quot;-&quot;??_);_(@_)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b/>
      <sz val="10"/>
      <color indexed="10"/>
      <name val="Arial"/>
      <family val="2"/>
    </font>
    <font>
      <i/>
      <u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sz val="14"/>
      <color rgb="FFFF0000"/>
      <name val="Times New Roman"/>
      <family val="1"/>
    </font>
    <font>
      <b/>
      <sz val="10"/>
      <color rgb="FF0000FF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color theme="0"/>
      <name val="Times New Roman"/>
      <family val="1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color rgb="FF000000"/>
      <name val="Arial"/>
      <family val="2"/>
    </font>
    <font>
      <i/>
      <sz val="10"/>
      <color theme="1"/>
      <name val="Arial"/>
      <family val="2"/>
    </font>
    <font>
      <b/>
      <sz val="12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FFF99"/>
      </patternFill>
    </fill>
    <fill>
      <patternFill patternType="solid">
        <fgColor rgb="FF008080"/>
        <bgColor rgb="FF008080"/>
      </patternFill>
    </fill>
    <fill>
      <patternFill patternType="solid">
        <fgColor rgb="FF99CC00"/>
        <bgColor rgb="FF99CC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rgb="FFD6DCE4"/>
        <bgColor rgb="FFD6DCE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9">
    <border>
      <left/>
      <right/>
      <top/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</cellStyleXfs>
  <cellXfs count="341">
    <xf numFmtId="0" fontId="0" fillId="0" borderId="0" xfId="0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3" fillId="2" borderId="28" xfId="0" applyFont="1" applyFill="1" applyBorder="1"/>
    <xf numFmtId="0" fontId="3" fillId="0" borderId="30" xfId="0" applyFont="1" applyBorder="1"/>
    <xf numFmtId="0" fontId="9" fillId="3" borderId="26" xfId="0" applyFont="1" applyFill="1" applyBorder="1"/>
    <xf numFmtId="175" fontId="8" fillId="3" borderId="25" xfId="0" applyNumberFormat="1" applyFont="1" applyFill="1" applyBorder="1"/>
    <xf numFmtId="0" fontId="9" fillId="0" borderId="0" xfId="0" applyFont="1"/>
    <xf numFmtId="171" fontId="3" fillId="0" borderId="35" xfId="0" applyNumberFormat="1" applyFont="1" applyBorder="1"/>
    <xf numFmtId="171" fontId="8" fillId="3" borderId="36" xfId="0" applyNumberFormat="1" applyFont="1" applyFill="1" applyBorder="1"/>
    <xf numFmtId="0" fontId="4" fillId="0" borderId="20" xfId="0" applyFont="1" applyBorder="1"/>
    <xf numFmtId="171" fontId="3" fillId="0" borderId="36" xfId="0" applyNumberFormat="1" applyFont="1" applyBorder="1" applyAlignment="1">
      <alignment vertical="center"/>
    </xf>
    <xf numFmtId="171" fontId="13" fillId="2" borderId="21" xfId="0" applyNumberFormat="1" applyFont="1" applyFill="1" applyBorder="1" applyAlignment="1">
      <alignment horizontal="center"/>
    </xf>
    <xf numFmtId="169" fontId="8" fillId="3" borderId="33" xfId="0" applyNumberFormat="1" applyFont="1" applyFill="1" applyBorder="1" applyAlignment="1">
      <alignment horizontal="left"/>
    </xf>
    <xf numFmtId="169" fontId="9" fillId="0" borderId="0" xfId="0" applyNumberFormat="1" applyFont="1"/>
    <xf numFmtId="171" fontId="3" fillId="0" borderId="25" xfId="0" applyNumberFormat="1" applyFont="1" applyBorder="1" applyAlignment="1">
      <alignment vertical="center"/>
    </xf>
    <xf numFmtId="169" fontId="4" fillId="0" borderId="0" xfId="0" applyNumberFormat="1" applyFont="1" applyAlignment="1">
      <alignment vertical="center"/>
    </xf>
    <xf numFmtId="171" fontId="3" fillId="0" borderId="0" xfId="0" applyNumberFormat="1" applyFont="1" applyAlignment="1">
      <alignment vertical="center"/>
    </xf>
    <xf numFmtId="169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18" fillId="0" borderId="0" xfId="0" applyFont="1"/>
    <xf numFmtId="0" fontId="19" fillId="0" borderId="0" xfId="0" applyFont="1"/>
    <xf numFmtId="0" fontId="20" fillId="4" borderId="0" xfId="0" applyFont="1" applyFill="1"/>
    <xf numFmtId="0" fontId="21" fillId="5" borderId="40" xfId="0" applyFont="1" applyFill="1" applyBorder="1" applyAlignment="1">
      <alignment wrapText="1"/>
    </xf>
    <xf numFmtId="0" fontId="23" fillId="6" borderId="41" xfId="0" applyFont="1" applyFill="1" applyBorder="1" applyAlignment="1">
      <alignment horizontal="center"/>
    </xf>
    <xf numFmtId="0" fontId="23" fillId="6" borderId="42" xfId="0" applyFont="1" applyFill="1" applyBorder="1" applyAlignment="1">
      <alignment horizontal="center"/>
    </xf>
    <xf numFmtId="0" fontId="22" fillId="0" borderId="0" xfId="0" applyFont="1"/>
    <xf numFmtId="0" fontId="22" fillId="5" borderId="0" xfId="0" applyFont="1" applyFill="1"/>
    <xf numFmtId="0" fontId="22" fillId="6" borderId="0" xfId="0" applyFont="1" applyFill="1"/>
    <xf numFmtId="0" fontId="22" fillId="6" borderId="43" xfId="0" applyFont="1" applyFill="1" applyBorder="1"/>
    <xf numFmtId="0" fontId="22" fillId="0" borderId="38" xfId="0" applyFont="1" applyBorder="1"/>
    <xf numFmtId="0" fontId="24" fillId="6" borderId="43" xfId="0" applyFont="1" applyFill="1" applyBorder="1"/>
    <xf numFmtId="166" fontId="22" fillId="5" borderId="0" xfId="0" applyNumberFormat="1" applyFont="1" applyFill="1"/>
    <xf numFmtId="166" fontId="24" fillId="6" borderId="43" xfId="0" applyNumberFormat="1" applyFont="1" applyFill="1" applyBorder="1"/>
    <xf numFmtId="0" fontId="25" fillId="0" borderId="0" xfId="0" applyFont="1" applyAlignment="1">
      <alignment horizontal="center"/>
    </xf>
    <xf numFmtId="0" fontId="23" fillId="6" borderId="43" xfId="0" applyFont="1" applyFill="1" applyBorder="1" applyAlignment="1">
      <alignment horizontal="center"/>
    </xf>
    <xf numFmtId="0" fontId="22" fillId="5" borderId="38" xfId="0" applyFont="1" applyFill="1" applyBorder="1"/>
    <xf numFmtId="180" fontId="22" fillId="5" borderId="0" xfId="0" applyNumberFormat="1" applyFont="1" applyFill="1"/>
    <xf numFmtId="164" fontId="22" fillId="0" borderId="0" xfId="0" applyNumberFormat="1" applyFont="1"/>
    <xf numFmtId="164" fontId="24" fillId="6" borderId="43" xfId="0" applyNumberFormat="1" applyFont="1" applyFill="1" applyBorder="1"/>
    <xf numFmtId="0" fontId="22" fillId="7" borderId="0" xfId="0" applyFont="1" applyFill="1"/>
    <xf numFmtId="180" fontId="22" fillId="5" borderId="44" xfId="0" applyNumberFormat="1" applyFont="1" applyFill="1" applyBorder="1"/>
    <xf numFmtId="180" fontId="26" fillId="5" borderId="46" xfId="0" applyNumberFormat="1" applyFont="1" applyFill="1" applyBorder="1"/>
    <xf numFmtId="164" fontId="26" fillId="0" borderId="46" xfId="0" applyNumberFormat="1" applyFont="1" applyBorder="1"/>
    <xf numFmtId="164" fontId="27" fillId="6" borderId="47" xfId="0" applyNumberFormat="1" applyFont="1" applyFill="1" applyBorder="1"/>
    <xf numFmtId="180" fontId="26" fillId="5" borderId="49" xfId="0" applyNumberFormat="1" applyFont="1" applyFill="1" applyBorder="1"/>
    <xf numFmtId="164" fontId="26" fillId="0" borderId="49" xfId="0" applyNumberFormat="1" applyFont="1" applyBorder="1"/>
    <xf numFmtId="164" fontId="27" fillId="6" borderId="50" xfId="0" applyNumberFormat="1" applyFont="1" applyFill="1" applyBorder="1"/>
    <xf numFmtId="0" fontId="25" fillId="5" borderId="51" xfId="0" applyFont="1" applyFill="1" applyBorder="1"/>
    <xf numFmtId="0" fontId="25" fillId="5" borderId="52" xfId="0" applyFont="1" applyFill="1" applyBorder="1"/>
    <xf numFmtId="180" fontId="25" fillId="0" borderId="52" xfId="0" applyNumberFormat="1" applyFont="1" applyBorder="1"/>
    <xf numFmtId="180" fontId="23" fillId="6" borderId="53" xfId="0" applyNumberFormat="1" applyFont="1" applyFill="1" applyBorder="1"/>
    <xf numFmtId="180" fontId="26" fillId="0" borderId="0" xfId="0" applyNumberFormat="1" applyFont="1"/>
    <xf numFmtId="0" fontId="0" fillId="0" borderId="0" xfId="0" applyAlignment="1">
      <alignment wrapText="1"/>
    </xf>
    <xf numFmtId="0" fontId="26" fillId="5" borderId="45" xfId="0" applyFont="1" applyFill="1" applyBorder="1" applyAlignment="1">
      <alignment horizontal="right" wrapText="1"/>
    </xf>
    <xf numFmtId="0" fontId="26" fillId="5" borderId="48" xfId="0" applyFont="1" applyFill="1" applyBorder="1" applyAlignment="1">
      <alignment horizontal="right" wrapText="1"/>
    </xf>
    <xf numFmtId="4" fontId="28" fillId="8" borderId="54" xfId="0" applyNumberFormat="1" applyFont="1" applyFill="1" applyBorder="1" applyAlignment="1">
      <alignment horizontal="center" wrapText="1"/>
    </xf>
    <xf numFmtId="179" fontId="29" fillId="8" borderId="31" xfId="0" applyNumberFormat="1" applyFont="1" applyFill="1" applyBorder="1" applyAlignment="1">
      <alignment horizontal="center"/>
    </xf>
    <xf numFmtId="165" fontId="28" fillId="8" borderId="55" xfId="2" applyFont="1" applyFill="1" applyBorder="1" applyAlignment="1">
      <alignment horizontal="right"/>
    </xf>
    <xf numFmtId="4" fontId="28" fillId="8" borderId="32" xfId="0" applyNumberFormat="1" applyFont="1" applyFill="1" applyBorder="1" applyAlignment="1">
      <alignment horizontal="center" wrapText="1"/>
    </xf>
    <xf numFmtId="0" fontId="0" fillId="8" borderId="31" xfId="0" applyFill="1" applyBorder="1"/>
    <xf numFmtId="0" fontId="0" fillId="8" borderId="39" xfId="0" applyFill="1" applyBorder="1"/>
    <xf numFmtId="0" fontId="14" fillId="0" borderId="32" xfId="0" applyFont="1" applyBorder="1"/>
    <xf numFmtId="49" fontId="28" fillId="8" borderId="32" xfId="0" applyNumberFormat="1" applyFont="1" applyFill="1" applyBorder="1" applyAlignment="1">
      <alignment horizontal="center" wrapText="1"/>
    </xf>
    <xf numFmtId="49" fontId="28" fillId="8" borderId="32" xfId="0" applyNumberFormat="1" applyFont="1" applyFill="1" applyBorder="1" applyAlignment="1">
      <alignment horizontal="left"/>
    </xf>
    <xf numFmtId="49" fontId="29" fillId="8" borderId="32" xfId="0" applyNumberFormat="1" applyFont="1" applyFill="1" applyBorder="1" applyAlignment="1">
      <alignment horizontal="left" wrapText="1"/>
    </xf>
    <xf numFmtId="9" fontId="29" fillId="8" borderId="32" xfId="3" applyFont="1" applyFill="1" applyBorder="1" applyAlignment="1">
      <alignment horizontal="center"/>
    </xf>
    <xf numFmtId="49" fontId="30" fillId="8" borderId="32" xfId="0" applyNumberFormat="1" applyFont="1" applyFill="1" applyBorder="1" applyAlignment="1">
      <alignment horizontal="left"/>
    </xf>
    <xf numFmtId="165" fontId="28" fillId="8" borderId="32" xfId="2" applyFont="1" applyFill="1" applyBorder="1" applyAlignment="1">
      <alignment horizontal="right"/>
    </xf>
    <xf numFmtId="165" fontId="29" fillId="8" borderId="32" xfId="2" applyFont="1" applyFill="1" applyBorder="1" applyAlignment="1">
      <alignment horizontal="center"/>
    </xf>
    <xf numFmtId="165" fontId="0" fillId="8" borderId="32" xfId="2" applyFont="1" applyFill="1" applyBorder="1"/>
    <xf numFmtId="169" fontId="8" fillId="3" borderId="26" xfId="0" applyNumberFormat="1" applyFont="1" applyFill="1" applyBorder="1"/>
    <xf numFmtId="0" fontId="3" fillId="0" borderId="0" xfId="0" applyFont="1"/>
    <xf numFmtId="3" fontId="9" fillId="3" borderId="26" xfId="0" applyNumberFormat="1" applyFont="1" applyFill="1" applyBorder="1"/>
    <xf numFmtId="3" fontId="4" fillId="0" borderId="20" xfId="0" applyNumberFormat="1" applyFont="1" applyBorder="1"/>
    <xf numFmtId="0" fontId="9" fillId="3" borderId="57" xfId="0" applyFont="1" applyFill="1" applyBorder="1"/>
    <xf numFmtId="3" fontId="8" fillId="3" borderId="26" xfId="0" applyNumberFormat="1" applyFont="1" applyFill="1" applyBorder="1"/>
    <xf numFmtId="165" fontId="9" fillId="3" borderId="26" xfId="2" applyFont="1" applyFill="1" applyBorder="1"/>
    <xf numFmtId="3" fontId="13" fillId="2" borderId="29" xfId="0" applyNumberFormat="1" applyFont="1" applyFill="1" applyBorder="1" applyAlignment="1">
      <alignment horizontal="center"/>
    </xf>
    <xf numFmtId="164" fontId="8" fillId="3" borderId="26" xfId="0" applyNumberFormat="1" applyFont="1" applyFill="1" applyBorder="1"/>
    <xf numFmtId="164" fontId="3" fillId="0" borderId="20" xfId="0" applyNumberFormat="1" applyFont="1" applyBorder="1"/>
    <xf numFmtId="171" fontId="3" fillId="0" borderId="6" xfId="0" applyNumberFormat="1" applyFont="1" applyBorder="1"/>
    <xf numFmtId="169" fontId="3" fillId="0" borderId="26" xfId="0" applyNumberFormat="1" applyFont="1" applyBorder="1" applyAlignment="1">
      <alignment vertical="center"/>
    </xf>
    <xf numFmtId="175" fontId="8" fillId="3" borderId="36" xfId="0" applyNumberFormat="1" applyFont="1" applyFill="1" applyBorder="1"/>
    <xf numFmtId="171" fontId="8" fillId="3" borderId="26" xfId="0" applyNumberFormat="1" applyFont="1" applyFill="1" applyBorder="1"/>
    <xf numFmtId="171" fontId="3" fillId="0" borderId="20" xfId="0" applyNumberFormat="1" applyFont="1" applyBorder="1"/>
    <xf numFmtId="171" fontId="3" fillId="0" borderId="26" xfId="0" applyNumberFormat="1" applyFont="1" applyBorder="1" applyAlignment="1">
      <alignment vertical="center"/>
    </xf>
    <xf numFmtId="171" fontId="13" fillId="2" borderId="29" xfId="0" applyNumberFormat="1" applyFont="1" applyFill="1" applyBorder="1" applyAlignment="1">
      <alignment horizontal="center"/>
    </xf>
    <xf numFmtId="0" fontId="3" fillId="0" borderId="20" xfId="0" applyFont="1" applyBorder="1"/>
    <xf numFmtId="0" fontId="3" fillId="0" borderId="58" xfId="0" applyFont="1" applyBorder="1"/>
    <xf numFmtId="3" fontId="3" fillId="2" borderId="32" xfId="0" applyNumberFormat="1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171" fontId="3" fillId="2" borderId="32" xfId="0" applyNumberFormat="1" applyFont="1" applyFill="1" applyBorder="1" applyAlignment="1" applyProtection="1">
      <alignment horizontal="center" vertical="center"/>
      <protection locked="0"/>
    </xf>
    <xf numFmtId="9" fontId="3" fillId="0" borderId="31" xfId="3" applyFont="1" applyFill="1" applyBorder="1" applyAlignment="1">
      <alignment horizontal="center"/>
    </xf>
    <xf numFmtId="10" fontId="3" fillId="0" borderId="31" xfId="3" applyNumberFormat="1" applyFont="1" applyFill="1" applyBorder="1" applyAlignment="1">
      <alignment horizontal="center"/>
    </xf>
    <xf numFmtId="2" fontId="3" fillId="0" borderId="0" xfId="3" applyNumberFormat="1" applyFont="1" applyFill="1" applyBorder="1" applyAlignment="1">
      <alignment horizontal="center"/>
    </xf>
    <xf numFmtId="9" fontId="3" fillId="0" borderId="0" xfId="0" applyNumberFormat="1" applyFont="1" applyAlignment="1">
      <alignment horizontal="center"/>
    </xf>
    <xf numFmtId="169" fontId="3" fillId="0" borderId="34" xfId="0" applyNumberFormat="1" applyFont="1" applyBorder="1" applyAlignment="1">
      <alignment vertical="center"/>
    </xf>
    <xf numFmtId="171" fontId="3" fillId="0" borderId="60" xfId="0" applyNumberFormat="1" applyFont="1" applyBorder="1" applyAlignment="1">
      <alignment vertical="center"/>
    </xf>
    <xf numFmtId="0" fontId="31" fillId="10" borderId="0" xfId="0" applyFont="1" applyFill="1" applyAlignment="1">
      <alignment vertical="center" wrapText="1"/>
    </xf>
    <xf numFmtId="0" fontId="32" fillId="10" borderId="16" xfId="0" applyFont="1" applyFill="1" applyBorder="1" applyAlignment="1">
      <alignment horizontal="left"/>
    </xf>
    <xf numFmtId="0" fontId="15" fillId="0" borderId="64" xfId="0" applyFont="1" applyBorder="1" applyAlignment="1">
      <alignment vertical="center"/>
    </xf>
    <xf numFmtId="171" fontId="15" fillId="0" borderId="11" xfId="0" applyNumberFormat="1" applyFont="1" applyBorder="1" applyAlignment="1">
      <alignment vertical="center"/>
    </xf>
    <xf numFmtId="0" fontId="2" fillId="0" borderId="0" xfId="0" applyFont="1"/>
    <xf numFmtId="167" fontId="6" fillId="0" borderId="11" xfId="4" applyNumberFormat="1" applyFont="1" applyBorder="1" applyAlignment="1" applyProtection="1">
      <alignment horizontal="left"/>
    </xf>
    <xf numFmtId="0" fontId="2" fillId="0" borderId="32" xfId="0" applyFont="1" applyBorder="1"/>
    <xf numFmtId="164" fontId="2" fillId="0" borderId="32" xfId="0" applyNumberFormat="1" applyFont="1" applyBorder="1" applyAlignment="1">
      <alignment horizontal="left" wrapText="1"/>
    </xf>
    <xf numFmtId="164" fontId="2" fillId="0" borderId="32" xfId="0" applyNumberFormat="1" applyFont="1" applyBorder="1" applyAlignment="1">
      <alignment horizontal="left"/>
    </xf>
    <xf numFmtId="165" fontId="29" fillId="8" borderId="32" xfId="2" applyFont="1" applyFill="1" applyBorder="1" applyAlignment="1">
      <alignment horizontal="right"/>
    </xf>
    <xf numFmtId="0" fontId="2" fillId="0" borderId="0" xfId="0" applyFont="1" applyAlignment="1">
      <alignment wrapText="1"/>
    </xf>
    <xf numFmtId="171" fontId="2" fillId="0" borderId="0" xfId="0" applyNumberFormat="1" applyFont="1"/>
    <xf numFmtId="167" fontId="6" fillId="0" borderId="0" xfId="4" applyNumberFormat="1" applyFont="1" applyBorder="1" applyAlignment="1" applyProtection="1">
      <alignment horizontal="left"/>
    </xf>
    <xf numFmtId="169" fontId="7" fillId="2" borderId="32" xfId="0" applyNumberFormat="1" applyFont="1" applyFill="1" applyBorder="1" applyAlignment="1">
      <alignment horizontal="center" vertical="center"/>
    </xf>
    <xf numFmtId="170" fontId="3" fillId="2" borderId="32" xfId="0" applyNumberFormat="1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0" borderId="32" xfId="0" applyFont="1" applyBorder="1"/>
    <xf numFmtId="173" fontId="2" fillId="0" borderId="32" xfId="0" applyNumberFormat="1" applyFont="1" applyBorder="1"/>
    <xf numFmtId="165" fontId="2" fillId="0" borderId="32" xfId="2" quotePrefix="1" applyFont="1" applyBorder="1"/>
    <xf numFmtId="165" fontId="2" fillId="0" borderId="32" xfId="2" applyFont="1" applyFill="1" applyBorder="1"/>
    <xf numFmtId="0" fontId="2" fillId="0" borderId="32" xfId="0" quotePrefix="1" applyFont="1" applyBorder="1"/>
    <xf numFmtId="174" fontId="2" fillId="0" borderId="32" xfId="0" applyNumberFormat="1" applyFont="1" applyBorder="1"/>
    <xf numFmtId="171" fontId="2" fillId="0" borderId="32" xfId="0" applyNumberFormat="1" applyFont="1" applyBorder="1"/>
    <xf numFmtId="165" fontId="29" fillId="0" borderId="32" xfId="2" applyFont="1" applyFill="1" applyBorder="1" applyAlignment="1">
      <alignment horizontal="right"/>
    </xf>
    <xf numFmtId="0" fontId="2" fillId="0" borderId="32" xfId="2" quotePrefix="1" applyNumberFormat="1" applyFont="1" applyBorder="1"/>
    <xf numFmtId="44" fontId="0" fillId="0" borderId="32" xfId="0" applyNumberFormat="1" applyBorder="1"/>
    <xf numFmtId="0" fontId="9" fillId="3" borderId="32" xfId="0" applyFont="1" applyFill="1" applyBorder="1"/>
    <xf numFmtId="10" fontId="9" fillId="3" borderId="32" xfId="3" applyNumberFormat="1" applyFont="1" applyFill="1" applyBorder="1" applyAlignment="1">
      <alignment horizontal="center"/>
    </xf>
    <xf numFmtId="165" fontId="9" fillId="3" borderId="32" xfId="0" applyNumberFormat="1" applyFont="1" applyFill="1" applyBorder="1"/>
    <xf numFmtId="164" fontId="9" fillId="3" borderId="32" xfId="0" applyNumberFormat="1" applyFont="1" applyFill="1" applyBorder="1"/>
    <xf numFmtId="171" fontId="8" fillId="3" borderId="32" xfId="0" applyNumberFormat="1" applyFont="1" applyFill="1" applyBorder="1"/>
    <xf numFmtId="0" fontId="15" fillId="0" borderId="32" xfId="0" applyFont="1" applyBorder="1" applyAlignment="1">
      <alignment horizontal="left" wrapText="1"/>
    </xf>
    <xf numFmtId="165" fontId="9" fillId="3" borderId="32" xfId="2" applyFont="1" applyFill="1" applyBorder="1"/>
    <xf numFmtId="164" fontId="8" fillId="3" borderId="32" xfId="0" applyNumberFormat="1" applyFont="1" applyFill="1" applyBorder="1"/>
    <xf numFmtId="173" fontId="11" fillId="0" borderId="32" xfId="0" applyNumberFormat="1" applyFont="1" applyBorder="1"/>
    <xf numFmtId="164" fontId="3" fillId="3" borderId="32" xfId="0" applyNumberFormat="1" applyFont="1" applyFill="1" applyBorder="1"/>
    <xf numFmtId="171" fontId="3" fillId="3" borderId="32" xfId="0" applyNumberFormat="1" applyFont="1" applyFill="1" applyBorder="1"/>
    <xf numFmtId="0" fontId="3" fillId="0" borderId="32" xfId="0" applyFont="1" applyBorder="1" applyAlignment="1">
      <alignment wrapText="1"/>
    </xf>
    <xf numFmtId="164" fontId="3" fillId="0" borderId="32" xfId="0" applyNumberFormat="1" applyFont="1" applyBorder="1" applyAlignment="1">
      <alignment vertical="center"/>
    </xf>
    <xf numFmtId="171" fontId="3" fillId="0" borderId="32" xfId="0" applyNumberFormat="1" applyFont="1" applyBorder="1" applyAlignment="1">
      <alignment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vertical="center"/>
    </xf>
    <xf numFmtId="168" fontId="3" fillId="0" borderId="72" xfId="1" applyNumberFormat="1" applyFont="1" applyFill="1" applyBorder="1" applyAlignment="1">
      <alignment horizontal="center"/>
    </xf>
    <xf numFmtId="10" fontId="3" fillId="0" borderId="72" xfId="3" applyNumberFormat="1" applyFont="1" applyFill="1" applyBorder="1" applyAlignment="1">
      <alignment horizontal="center"/>
    </xf>
    <xf numFmtId="3" fontId="3" fillId="2" borderId="59" xfId="0" applyNumberFormat="1" applyFont="1" applyFill="1" applyBorder="1"/>
    <xf numFmtId="0" fontId="3" fillId="2" borderId="75" xfId="0" applyFont="1" applyFill="1" applyBorder="1"/>
    <xf numFmtId="0" fontId="3" fillId="0" borderId="75" xfId="0" applyFont="1" applyBorder="1"/>
    <xf numFmtId="0" fontId="3" fillId="0" borderId="75" xfId="0" applyFont="1" applyBorder="1" applyAlignment="1">
      <alignment horizontal="left"/>
    </xf>
    <xf numFmtId="0" fontId="8" fillId="3" borderId="73" xfId="0" applyFont="1" applyFill="1" applyBorder="1"/>
    <xf numFmtId="0" fontId="3" fillId="0" borderId="75" xfId="0" applyFont="1" applyBorder="1" applyProtection="1">
      <protection locked="0"/>
    </xf>
    <xf numFmtId="0" fontId="16" fillId="0" borderId="75" xfId="0" applyFont="1" applyBorder="1" applyAlignment="1">
      <alignment wrapText="1"/>
    </xf>
    <xf numFmtId="0" fontId="8" fillId="3" borderId="75" xfId="0" applyFont="1" applyFill="1" applyBorder="1" applyProtection="1">
      <protection locked="0"/>
    </xf>
    <xf numFmtId="0" fontId="8" fillId="3" borderId="75" xfId="0" applyFont="1" applyFill="1" applyBorder="1"/>
    <xf numFmtId="0" fontId="7" fillId="0" borderId="75" xfId="0" applyFont="1" applyBorder="1"/>
    <xf numFmtId="0" fontId="3" fillId="0" borderId="75" xfId="0" applyFont="1" applyBorder="1" applyAlignment="1">
      <alignment horizontal="left" indent="1"/>
    </xf>
    <xf numFmtId="0" fontId="10" fillId="0" borderId="75" xfId="0" applyFont="1" applyBorder="1" applyAlignment="1">
      <alignment horizontal="left" indent="2"/>
    </xf>
    <xf numFmtId="0" fontId="17" fillId="0" borderId="75" xfId="0" applyFont="1" applyBorder="1" applyAlignment="1">
      <alignment wrapText="1"/>
    </xf>
    <xf numFmtId="0" fontId="16" fillId="0" borderId="75" xfId="0" applyFont="1" applyBorder="1" applyAlignment="1">
      <alignment horizontal="left" wrapText="1" indent="1"/>
    </xf>
    <xf numFmtId="0" fontId="15" fillId="0" borderId="75" xfId="0" applyFont="1" applyBorder="1" applyAlignment="1">
      <alignment horizontal="left" wrapText="1" indent="1"/>
    </xf>
    <xf numFmtId="0" fontId="15" fillId="0" borderId="75" xfId="0" applyFont="1" applyBorder="1" applyAlignment="1">
      <alignment wrapText="1"/>
    </xf>
    <xf numFmtId="0" fontId="3" fillId="3" borderId="75" xfId="0" applyFont="1" applyFill="1" applyBorder="1"/>
    <xf numFmtId="0" fontId="3" fillId="0" borderId="75" xfId="0" applyFont="1" applyBorder="1" applyAlignment="1">
      <alignment wrapText="1"/>
    </xf>
    <xf numFmtId="165" fontId="15" fillId="0" borderId="32" xfId="0" applyNumberFormat="1" applyFont="1" applyBorder="1"/>
    <xf numFmtId="0" fontId="15" fillId="0" borderId="32" xfId="0" applyFont="1" applyBorder="1"/>
    <xf numFmtId="0" fontId="2" fillId="0" borderId="75" xfId="0" applyFont="1" applyBorder="1" applyAlignment="1">
      <alignment wrapText="1"/>
    </xf>
    <xf numFmtId="165" fontId="2" fillId="0" borderId="32" xfId="2" applyFont="1" applyBorder="1"/>
    <xf numFmtId="175" fontId="4" fillId="0" borderId="0" xfId="0" applyNumberFormat="1" applyFont="1"/>
    <xf numFmtId="175" fontId="7" fillId="2" borderId="76" xfId="0" applyNumberFormat="1" applyFont="1" applyFill="1" applyBorder="1" applyAlignment="1">
      <alignment horizontal="center" vertical="center"/>
    </xf>
    <xf numFmtId="175" fontId="3" fillId="2" borderId="76" xfId="0" applyNumberFormat="1" applyFont="1" applyFill="1" applyBorder="1" applyAlignment="1">
      <alignment horizontal="center" vertical="center" wrapText="1"/>
    </xf>
    <xf numFmtId="175" fontId="3" fillId="2" borderId="76" xfId="0" applyNumberFormat="1" applyFont="1" applyFill="1" applyBorder="1" applyAlignment="1" applyProtection="1">
      <alignment horizontal="center" vertical="center"/>
      <protection locked="0"/>
    </xf>
    <xf numFmtId="175" fontId="8" fillId="3" borderId="60" xfId="0" applyNumberFormat="1" applyFont="1" applyFill="1" applyBorder="1"/>
    <xf numFmtId="175" fontId="3" fillId="0" borderId="77" xfId="0" applyNumberFormat="1" applyFont="1" applyBorder="1"/>
    <xf numFmtId="175" fontId="8" fillId="3" borderId="76" xfId="0" applyNumberFormat="1" applyFont="1" applyFill="1" applyBorder="1"/>
    <xf numFmtId="175" fontId="3" fillId="3" borderId="76" xfId="0" applyNumberFormat="1" applyFont="1" applyFill="1" applyBorder="1"/>
    <xf numFmtId="175" fontId="3" fillId="0" borderId="76" xfId="0" applyNumberFormat="1" applyFont="1" applyBorder="1" applyAlignment="1">
      <alignment vertical="center"/>
    </xf>
    <xf numFmtId="175" fontId="13" fillId="2" borderId="17" xfId="0" applyNumberFormat="1" applyFont="1" applyFill="1" applyBorder="1" applyAlignment="1">
      <alignment horizontal="center"/>
    </xf>
    <xf numFmtId="175" fontId="8" fillId="3" borderId="78" xfId="0" applyNumberFormat="1" applyFont="1" applyFill="1" applyBorder="1"/>
    <xf numFmtId="175" fontId="3" fillId="0" borderId="60" xfId="0" applyNumberFormat="1" applyFont="1" applyBorder="1" applyAlignment="1">
      <alignment vertical="center"/>
    </xf>
    <xf numFmtId="175" fontId="3" fillId="11" borderId="60" xfId="0" applyNumberFormat="1" applyFont="1" applyFill="1" applyBorder="1" applyAlignment="1">
      <alignment vertical="center"/>
    </xf>
    <xf numFmtId="0" fontId="16" fillId="10" borderId="40" xfId="0" applyFont="1" applyFill="1" applyBorder="1" applyAlignment="1">
      <alignment vertical="center"/>
    </xf>
    <xf numFmtId="0" fontId="16" fillId="10" borderId="41" xfId="0" applyFont="1" applyFill="1" applyBorder="1" applyAlignment="1">
      <alignment vertical="center"/>
    </xf>
    <xf numFmtId="0" fontId="16" fillId="10" borderId="38" xfId="0" applyFont="1" applyFill="1" applyBorder="1" applyAlignment="1">
      <alignment vertical="center" wrapText="1"/>
    </xf>
    <xf numFmtId="0" fontId="16" fillId="10" borderId="38" xfId="0" applyFont="1" applyFill="1" applyBorder="1" applyAlignment="1">
      <alignment vertical="center"/>
    </xf>
    <xf numFmtId="0" fontId="16" fillId="10" borderId="0" xfId="0" applyFont="1" applyFill="1" applyAlignment="1">
      <alignment vertical="center"/>
    </xf>
    <xf numFmtId="3" fontId="16" fillId="10" borderId="61" xfId="0" applyNumberFormat="1" applyFont="1" applyFill="1" applyBorder="1" applyAlignment="1">
      <alignment horizontal="center"/>
    </xf>
    <xf numFmtId="0" fontId="16" fillId="10" borderId="62" xfId="0" applyFont="1" applyFill="1" applyBorder="1" applyAlignment="1">
      <alignment horizontal="left" vertical="top"/>
    </xf>
    <xf numFmtId="169" fontId="17" fillId="10" borderId="63" xfId="0" applyNumberFormat="1" applyFont="1" applyFill="1" applyBorder="1" applyAlignment="1">
      <alignment horizontal="center" vertical="center" wrapText="1"/>
    </xf>
    <xf numFmtId="0" fontId="16" fillId="10" borderId="64" xfId="0" applyFont="1" applyFill="1" applyBorder="1" applyAlignment="1">
      <alignment horizontal="left"/>
    </xf>
    <xf numFmtId="0" fontId="16" fillId="10" borderId="66" xfId="0" applyFont="1" applyFill="1" applyBorder="1" applyAlignment="1">
      <alignment horizontal="left"/>
    </xf>
    <xf numFmtId="0" fontId="16" fillId="0" borderId="64" xfId="0" applyFont="1" applyBorder="1" applyAlignment="1">
      <alignment horizontal="right" vertical="center"/>
    </xf>
    <xf numFmtId="171" fontId="16" fillId="0" borderId="11" xfId="0" applyNumberFormat="1" applyFont="1" applyBorder="1" applyAlignment="1">
      <alignment vertical="center"/>
    </xf>
    <xf numFmtId="0" fontId="16" fillId="10" borderId="68" xfId="0" applyFont="1" applyFill="1" applyBorder="1" applyAlignment="1">
      <alignment vertical="center"/>
    </xf>
    <xf numFmtId="171" fontId="16" fillId="10" borderId="69" xfId="0" applyNumberFormat="1" applyFont="1" applyFill="1" applyBorder="1" applyAlignment="1">
      <alignment vertical="center"/>
    </xf>
    <xf numFmtId="0" fontId="2" fillId="0" borderId="56" xfId="0" applyFont="1" applyBorder="1"/>
    <xf numFmtId="3" fontId="2" fillId="0" borderId="20" xfId="0" applyNumberFormat="1" applyFont="1" applyBorder="1"/>
    <xf numFmtId="0" fontId="2" fillId="0" borderId="20" xfId="0" applyFont="1" applyBorder="1"/>
    <xf numFmtId="3" fontId="2" fillId="0" borderId="0" xfId="0" applyNumberFormat="1" applyFont="1" applyAlignment="1">
      <alignment horizontal="center"/>
    </xf>
    <xf numFmtId="3" fontId="2" fillId="0" borderId="0" xfId="0" applyNumberFormat="1" applyFont="1"/>
    <xf numFmtId="175" fontId="2" fillId="0" borderId="0" xfId="0" applyNumberFormat="1" applyFont="1"/>
    <xf numFmtId="14" fontId="2" fillId="0" borderId="30" xfId="0" applyNumberFormat="1" applyFont="1" applyBorder="1"/>
    <xf numFmtId="0" fontId="2" fillId="0" borderId="31" xfId="0" applyFont="1" applyBorder="1"/>
    <xf numFmtId="2" fontId="2" fillId="0" borderId="31" xfId="3" applyNumberFormat="1" applyFont="1" applyFill="1" applyBorder="1" applyAlignment="1">
      <alignment horizontal="center"/>
    </xf>
    <xf numFmtId="0" fontId="2" fillId="0" borderId="30" xfId="0" applyFont="1" applyBorder="1"/>
    <xf numFmtId="167" fontId="2" fillId="0" borderId="0" xfId="3" applyNumberFormat="1" applyFont="1" applyFill="1" applyBorder="1" applyAlignment="1">
      <alignment horizontal="center"/>
    </xf>
    <xf numFmtId="0" fontId="2" fillId="0" borderId="37" xfId="0" applyFont="1" applyBorder="1"/>
    <xf numFmtId="0" fontId="2" fillId="0" borderId="72" xfId="0" applyFont="1" applyBorder="1"/>
    <xf numFmtId="2" fontId="2" fillId="0" borderId="72" xfId="3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" fontId="2" fillId="0" borderId="0" xfId="3" applyNumberFormat="1" applyFont="1" applyFill="1" applyBorder="1" applyAlignment="1">
      <alignment horizontal="center"/>
    </xf>
    <xf numFmtId="167" fontId="2" fillId="0" borderId="0" xfId="0" applyNumberFormat="1" applyFont="1" applyAlignment="1">
      <alignment horizontal="center"/>
    </xf>
    <xf numFmtId="0" fontId="2" fillId="0" borderId="59" xfId="0" applyFont="1" applyBorder="1"/>
    <xf numFmtId="175" fontId="2" fillId="0" borderId="74" xfId="0" applyNumberFormat="1" applyFont="1" applyBorder="1"/>
    <xf numFmtId="171" fontId="2" fillId="0" borderId="20" xfId="0" applyNumberFormat="1" applyFont="1" applyBorder="1"/>
    <xf numFmtId="171" fontId="2" fillId="0" borderId="6" xfId="0" applyNumberFormat="1" applyFont="1" applyBorder="1"/>
    <xf numFmtId="175" fontId="2" fillId="0" borderId="11" xfId="0" applyNumberFormat="1" applyFont="1" applyBorder="1"/>
    <xf numFmtId="0" fontId="2" fillId="2" borderId="32" xfId="0" applyFont="1" applyFill="1" applyBorder="1"/>
    <xf numFmtId="171" fontId="2" fillId="2" borderId="32" xfId="0" applyNumberFormat="1" applyFont="1" applyFill="1" applyBorder="1"/>
    <xf numFmtId="164" fontId="2" fillId="2" borderId="32" xfId="0" applyNumberFormat="1" applyFont="1" applyFill="1" applyBorder="1"/>
    <xf numFmtId="175" fontId="2" fillId="2" borderId="76" xfId="0" applyNumberFormat="1" applyFont="1" applyFill="1" applyBorder="1"/>
    <xf numFmtId="164" fontId="2" fillId="0" borderId="32" xfId="0" applyNumberFormat="1" applyFont="1" applyBorder="1"/>
    <xf numFmtId="172" fontId="2" fillId="0" borderId="32" xfId="0" applyNumberFormat="1" applyFont="1" applyBorder="1" applyAlignment="1">
      <alignment horizontal="center"/>
    </xf>
    <xf numFmtId="171" fontId="2" fillId="0" borderId="32" xfId="0" applyNumberFormat="1" applyFont="1" applyBorder="1" applyAlignment="1">
      <alignment horizontal="center"/>
    </xf>
    <xf numFmtId="175" fontId="2" fillId="0" borderId="76" xfId="0" applyNumberFormat="1" applyFont="1" applyBorder="1"/>
    <xf numFmtId="1" fontId="2" fillId="0" borderId="0" xfId="0" applyNumberFormat="1" applyFont="1"/>
    <xf numFmtId="165" fontId="2" fillId="0" borderId="32" xfId="2" applyFont="1" applyBorder="1" applyAlignment="1">
      <alignment horizontal="right"/>
    </xf>
    <xf numFmtId="0" fontId="2" fillId="0" borderId="30" xfId="0" applyFont="1" applyBorder="1" applyAlignment="1">
      <alignment horizontal="right" indent="2"/>
    </xf>
    <xf numFmtId="0" fontId="2" fillId="0" borderId="20" xfId="0" applyFont="1" applyBorder="1" applyAlignment="1">
      <alignment horizontal="right" indent="2"/>
    </xf>
    <xf numFmtId="0" fontId="2" fillId="0" borderId="20" xfId="0" quotePrefix="1" applyFont="1" applyBorder="1"/>
    <xf numFmtId="165" fontId="2" fillId="0" borderId="20" xfId="2" applyFont="1" applyBorder="1"/>
    <xf numFmtId="164" fontId="2" fillId="0" borderId="20" xfId="0" applyNumberFormat="1" applyFont="1" applyBorder="1"/>
    <xf numFmtId="175" fontId="2" fillId="0" borderId="6" xfId="0" applyNumberFormat="1" applyFont="1" applyBorder="1"/>
    <xf numFmtId="165" fontId="2" fillId="0" borderId="20" xfId="2" applyFont="1" applyFill="1" applyBorder="1"/>
    <xf numFmtId="3" fontId="2" fillId="2" borderId="32" xfId="0" applyNumberFormat="1" applyFont="1" applyFill="1" applyBorder="1"/>
    <xf numFmtId="0" fontId="2" fillId="0" borderId="32" xfId="0" applyFont="1" applyBorder="1" applyAlignment="1">
      <alignment horizontal="left" indent="1"/>
    </xf>
    <xf numFmtId="176" fontId="2" fillId="0" borderId="32" xfId="0" applyNumberFormat="1" applyFont="1" applyBorder="1"/>
    <xf numFmtId="10" fontId="2" fillId="0" borderId="32" xfId="3" applyNumberFormat="1" applyFont="1" applyBorder="1" applyAlignment="1">
      <alignment horizontal="center"/>
    </xf>
    <xf numFmtId="9" fontId="2" fillId="0" borderId="32" xfId="0" applyNumberFormat="1" applyFont="1" applyBorder="1" applyAlignment="1">
      <alignment horizontal="left" indent="1"/>
    </xf>
    <xf numFmtId="10" fontId="2" fillId="0" borderId="32" xfId="3" applyNumberFormat="1" applyFont="1" applyFill="1" applyBorder="1"/>
    <xf numFmtId="9" fontId="2" fillId="0" borderId="32" xfId="3" quotePrefix="1" applyFont="1" applyBorder="1"/>
    <xf numFmtId="171" fontId="2" fillId="0" borderId="32" xfId="2" applyNumberFormat="1" applyFont="1" applyFill="1" applyBorder="1"/>
    <xf numFmtId="164" fontId="2" fillId="0" borderId="32" xfId="0" applyNumberFormat="1" applyFont="1" applyBorder="1" applyAlignment="1">
      <alignment wrapText="1"/>
    </xf>
    <xf numFmtId="10" fontId="2" fillId="0" borderId="32" xfId="3" quotePrefix="1" applyNumberFormat="1" applyFont="1" applyBorder="1"/>
    <xf numFmtId="0" fontId="2" fillId="0" borderId="75" xfId="0" applyFont="1" applyBorder="1" applyAlignment="1">
      <alignment horizontal="left" indent="1"/>
    </xf>
    <xf numFmtId="164" fontId="15" fillId="0" borderId="32" xfId="0" applyNumberFormat="1" applyFont="1" applyBorder="1"/>
    <xf numFmtId="0" fontId="2" fillId="0" borderId="32" xfId="0" applyFont="1" applyBorder="1" applyAlignment="1">
      <alignment wrapText="1"/>
    </xf>
    <xf numFmtId="165" fontId="2" fillId="2" borderId="32" xfId="2" applyFont="1" applyFill="1" applyBorder="1"/>
    <xf numFmtId="0" fontId="2" fillId="0" borderId="75" xfId="0" applyFont="1" applyBorder="1" applyAlignment="1">
      <alignment horizontal="left" indent="3"/>
    </xf>
    <xf numFmtId="0" fontId="2" fillId="0" borderId="32" xfId="0" quotePrefix="1" applyFont="1" applyBorder="1" applyProtection="1">
      <protection locked="0"/>
    </xf>
    <xf numFmtId="0" fontId="2" fillId="0" borderId="32" xfId="0" applyFont="1" applyBorder="1" applyAlignment="1">
      <alignment horizontal="left" wrapText="1" indent="1"/>
    </xf>
    <xf numFmtId="0" fontId="16" fillId="0" borderId="75" xfId="0" applyFont="1" applyBorder="1" applyAlignment="1">
      <alignment horizontal="left" wrapText="1"/>
    </xf>
    <xf numFmtId="0" fontId="2" fillId="0" borderId="75" xfId="0" applyFont="1" applyBorder="1" applyAlignment="1">
      <alignment horizontal="left"/>
    </xf>
    <xf numFmtId="0" fontId="2" fillId="0" borderId="75" xfId="0" applyFont="1" applyBorder="1"/>
    <xf numFmtId="0" fontId="2" fillId="3" borderId="32" xfId="0" applyFont="1" applyFill="1" applyBorder="1"/>
    <xf numFmtId="165" fontId="2" fillId="3" borderId="32" xfId="2" applyFont="1" applyFill="1" applyBorder="1"/>
    <xf numFmtId="171" fontId="2" fillId="0" borderId="24" xfId="0" applyNumberFormat="1" applyFont="1" applyBorder="1"/>
    <xf numFmtId="0" fontId="2" fillId="2" borderId="29" xfId="0" applyFont="1" applyFill="1" applyBorder="1"/>
    <xf numFmtId="164" fontId="2" fillId="2" borderId="29" xfId="0" applyNumberFormat="1" applyFont="1" applyFill="1" applyBorder="1" applyAlignment="1">
      <alignment horizontal="center"/>
    </xf>
    <xf numFmtId="0" fontId="2" fillId="0" borderId="20" xfId="0" applyFont="1" applyBorder="1" applyAlignment="1">
      <alignment horizontal="left" indent="1"/>
    </xf>
    <xf numFmtId="183" fontId="2" fillId="0" borderId="20" xfId="0" applyNumberFormat="1" applyFont="1" applyBorder="1"/>
    <xf numFmtId="177" fontId="2" fillId="0" borderId="6" xfId="0" applyNumberFormat="1" applyFont="1" applyBorder="1"/>
    <xf numFmtId="10" fontId="2" fillId="0" borderId="0" xfId="3" applyNumberFormat="1" applyFont="1"/>
    <xf numFmtId="0" fontId="21" fillId="5" borderId="38" xfId="0" applyFont="1" applyFill="1" applyBorder="1" applyAlignment="1">
      <alignment horizontal="left" vertical="center" wrapText="1"/>
    </xf>
    <xf numFmtId="0" fontId="2" fillId="8" borderId="31" xfId="0" applyFont="1" applyFill="1" applyBorder="1"/>
    <xf numFmtId="0" fontId="2" fillId="12" borderId="0" xfId="0" applyFont="1" applyFill="1"/>
    <xf numFmtId="0" fontId="15" fillId="0" borderId="40" xfId="0" applyFont="1" applyBorder="1" applyAlignment="1">
      <alignment horizontal="center"/>
    </xf>
    <xf numFmtId="0" fontId="2" fillId="0" borderId="41" xfId="0" applyFont="1" applyBorder="1"/>
    <xf numFmtId="169" fontId="16" fillId="10" borderId="65" xfId="0" applyNumberFormat="1" applyFont="1" applyFill="1" applyBorder="1" applyAlignment="1">
      <alignment horizontal="center" wrapText="1"/>
    </xf>
    <xf numFmtId="169" fontId="16" fillId="10" borderId="67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1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7" fontId="2" fillId="0" borderId="8" xfId="0" applyNumberFormat="1" applyFont="1" applyBorder="1" applyAlignment="1">
      <alignment horizontal="center"/>
    </xf>
    <xf numFmtId="167" fontId="2" fillId="0" borderId="9" xfId="0" applyNumberFormat="1" applyFont="1" applyBorder="1" applyAlignment="1">
      <alignment horizontal="center"/>
    </xf>
    <xf numFmtId="167" fontId="6" fillId="0" borderId="8" xfId="4" applyNumberFormat="1" applyFont="1" applyBorder="1" applyAlignment="1" applyProtection="1">
      <alignment horizontal="left"/>
    </xf>
    <xf numFmtId="167" fontId="6" fillId="0" borderId="10" xfId="4" applyNumberFormat="1" applyFont="1" applyBorder="1" applyAlignment="1" applyProtection="1">
      <alignment horizontal="left"/>
    </xf>
    <xf numFmtId="0" fontId="2" fillId="0" borderId="22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167" fontId="2" fillId="0" borderId="0" xfId="3" applyNumberFormat="1" applyFont="1" applyFill="1" applyBorder="1" applyAlignment="1">
      <alignment horizontal="center"/>
    </xf>
    <xf numFmtId="167" fontId="2" fillId="0" borderId="6" xfId="3" applyNumberFormat="1" applyFont="1" applyFill="1" applyBorder="1" applyAlignment="1">
      <alignment horizontal="center"/>
    </xf>
    <xf numFmtId="167" fontId="2" fillId="0" borderId="5" xfId="0" applyNumberFormat="1" applyFont="1" applyBorder="1" applyAlignment="1">
      <alignment horizontal="center"/>
    </xf>
    <xf numFmtId="167" fontId="2" fillId="0" borderId="6" xfId="0" applyNumberFormat="1" applyFont="1" applyBorder="1" applyAlignment="1">
      <alignment horizontal="center"/>
    </xf>
    <xf numFmtId="167" fontId="6" fillId="0" borderId="5" xfId="4" applyNumberFormat="1" applyFont="1" applyBorder="1" applyAlignment="1" applyProtection="1">
      <alignment horizontal="left"/>
    </xf>
    <xf numFmtId="167" fontId="6" fillId="0" borderId="11" xfId="4" applyNumberFormat="1" applyFont="1" applyBorder="1" applyAlignment="1" applyProtection="1">
      <alignment horizontal="left"/>
    </xf>
    <xf numFmtId="167" fontId="2" fillId="0" borderId="7" xfId="3" applyNumberFormat="1" applyFont="1" applyFill="1" applyBorder="1" applyAlignment="1">
      <alignment horizontal="center"/>
    </xf>
    <xf numFmtId="167" fontId="2" fillId="0" borderId="9" xfId="3" applyNumberFormat="1" applyFont="1" applyFill="1" applyBorder="1" applyAlignment="1">
      <alignment horizontal="center"/>
    </xf>
    <xf numFmtId="167" fontId="2" fillId="0" borderId="5" xfId="3" applyNumberFormat="1" applyFont="1" applyFill="1" applyBorder="1" applyAlignment="1">
      <alignment horizontal="center"/>
    </xf>
    <xf numFmtId="167" fontId="6" fillId="0" borderId="12" xfId="4" applyNumberFormat="1" applyFont="1" applyBorder="1" applyAlignment="1" applyProtection="1">
      <alignment horizontal="left"/>
    </xf>
    <xf numFmtId="167" fontId="6" fillId="0" borderId="15" xfId="4" applyNumberFormat="1" applyFont="1" applyBorder="1" applyAlignment="1" applyProtection="1">
      <alignment horizontal="left"/>
    </xf>
    <xf numFmtId="0" fontId="2" fillId="0" borderId="23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167" fontId="2" fillId="0" borderId="13" xfId="3" applyNumberFormat="1" applyFont="1" applyFill="1" applyBorder="1" applyAlignment="1">
      <alignment horizontal="center"/>
    </xf>
    <xf numFmtId="167" fontId="2" fillId="0" borderId="14" xfId="3" applyNumberFormat="1" applyFont="1" applyFill="1" applyBorder="1" applyAlignment="1">
      <alignment horizontal="center"/>
    </xf>
    <xf numFmtId="167" fontId="2" fillId="0" borderId="12" xfId="0" applyNumberFormat="1" applyFont="1" applyBorder="1" applyAlignment="1">
      <alignment horizontal="center"/>
    </xf>
    <xf numFmtId="167" fontId="2" fillId="0" borderId="14" xfId="0" applyNumberFormat="1" applyFont="1" applyBorder="1" applyAlignment="1">
      <alignment horizontal="center"/>
    </xf>
    <xf numFmtId="0" fontId="3" fillId="0" borderId="75" xfId="0" applyFont="1" applyBorder="1" applyAlignment="1">
      <alignment horizontal="right" vertical="center" indent="5"/>
    </xf>
    <xf numFmtId="0" fontId="3" fillId="0" borderId="32" xfId="0" applyFont="1" applyBorder="1" applyAlignment="1">
      <alignment horizontal="right" vertical="center" indent="5"/>
    </xf>
    <xf numFmtId="0" fontId="3" fillId="0" borderId="18" xfId="0" applyFont="1" applyBorder="1" applyAlignment="1">
      <alignment horizontal="right" vertical="center" indent="5"/>
    </xf>
    <xf numFmtId="0" fontId="3" fillId="0" borderId="19" xfId="0" applyFont="1" applyBorder="1" applyAlignment="1">
      <alignment horizontal="right" vertical="center" indent="5"/>
    </xf>
    <xf numFmtId="0" fontId="3" fillId="0" borderId="36" xfId="0" applyFont="1" applyBorder="1" applyAlignment="1">
      <alignment horizontal="right" vertical="center" indent="5"/>
    </xf>
    <xf numFmtId="0" fontId="3" fillId="2" borderId="73" xfId="0" applyFont="1" applyFill="1" applyBorder="1" applyAlignment="1">
      <alignment horizontal="left"/>
    </xf>
    <xf numFmtId="0" fontId="3" fillId="2" borderId="59" xfId="0" applyFont="1" applyFill="1" applyBorder="1" applyAlignment="1">
      <alignment horizontal="left"/>
    </xf>
    <xf numFmtId="170" fontId="3" fillId="2" borderId="32" xfId="0" applyNumberFormat="1" applyFont="1" applyFill="1" applyBorder="1" applyAlignment="1">
      <alignment horizontal="center" vertical="center"/>
    </xf>
    <xf numFmtId="0" fontId="3" fillId="0" borderId="33" xfId="0" applyFont="1" applyBorder="1" applyAlignment="1">
      <alignment horizontal="right" vertical="center" indent="5"/>
    </xf>
    <xf numFmtId="0" fontId="3" fillId="0" borderId="34" xfId="0" applyFont="1" applyBorder="1" applyAlignment="1">
      <alignment horizontal="right" vertical="center" indent="5"/>
    </xf>
    <xf numFmtId="0" fontId="3" fillId="2" borderId="75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3" fontId="2" fillId="2" borderId="32" xfId="0" applyNumberFormat="1" applyFont="1" applyFill="1" applyBorder="1" applyAlignment="1" applyProtection="1">
      <alignment horizontal="center" vertical="center"/>
      <protection locked="0"/>
    </xf>
    <xf numFmtId="169" fontId="7" fillId="2" borderId="32" xfId="0" applyNumberFormat="1" applyFont="1" applyFill="1" applyBorder="1" applyAlignment="1">
      <alignment horizontal="center" vertical="center"/>
    </xf>
    <xf numFmtId="169" fontId="3" fillId="2" borderId="32" xfId="0" applyNumberFormat="1" applyFont="1" applyFill="1" applyBorder="1" applyAlignment="1">
      <alignment horizontal="center" vertical="center" wrapText="1"/>
    </xf>
    <xf numFmtId="0" fontId="3" fillId="2" borderId="75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left" vertical="center"/>
    </xf>
    <xf numFmtId="0" fontId="2" fillId="0" borderId="7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75" xfId="0" applyFont="1" applyBorder="1" applyAlignment="1">
      <alignment horizontal="right" indent="2"/>
    </xf>
    <xf numFmtId="0" fontId="2" fillId="0" borderId="32" xfId="0" applyFont="1" applyBorder="1" applyAlignment="1">
      <alignment horizontal="right" indent="2"/>
    </xf>
    <xf numFmtId="0" fontId="22" fillId="0" borderId="0" xfId="0" applyFont="1" applyAlignment="1">
      <alignment horizontal="left"/>
    </xf>
    <xf numFmtId="49" fontId="28" fillId="9" borderId="32" xfId="0" applyNumberFormat="1" applyFont="1" applyFill="1" applyBorder="1" applyAlignment="1">
      <alignment horizontal="center"/>
    </xf>
    <xf numFmtId="0" fontId="2" fillId="0" borderId="75" xfId="0" applyFont="1" applyFill="1" applyBorder="1" applyAlignment="1">
      <alignment horizontal="left" wrapText="1" indent="1"/>
    </xf>
    <xf numFmtId="0" fontId="16" fillId="0" borderId="75" xfId="0" applyFont="1" applyFill="1" applyBorder="1" applyAlignment="1">
      <alignment wrapText="1"/>
    </xf>
    <xf numFmtId="0" fontId="15" fillId="0" borderId="32" xfId="0" applyFont="1" applyFill="1" applyBorder="1" applyAlignment="1">
      <alignment horizontal="left" wrapText="1"/>
    </xf>
    <xf numFmtId="173" fontId="15" fillId="0" borderId="32" xfId="0" applyNumberFormat="1" applyFont="1" applyFill="1" applyBorder="1"/>
    <xf numFmtId="0" fontId="15" fillId="0" borderId="32" xfId="0" applyFont="1" applyFill="1" applyBorder="1"/>
    <xf numFmtId="165" fontId="15" fillId="0" borderId="32" xfId="0" applyNumberFormat="1" applyFont="1" applyFill="1" applyBorder="1"/>
    <xf numFmtId="164" fontId="15" fillId="0" borderId="32" xfId="0" applyNumberFormat="1" applyFont="1" applyFill="1" applyBorder="1"/>
    <xf numFmtId="171" fontId="2" fillId="0" borderId="32" xfId="0" applyNumberFormat="1" applyFont="1" applyFill="1" applyBorder="1"/>
    <xf numFmtId="2" fontId="15" fillId="0" borderId="32" xfId="0" applyNumberFormat="1" applyFont="1" applyFill="1" applyBorder="1"/>
    <xf numFmtId="0" fontId="3" fillId="0" borderId="75" xfId="0" applyFont="1" applyFill="1" applyBorder="1"/>
    <xf numFmtId="0" fontId="2" fillId="0" borderId="32" xfId="0" applyFont="1" applyFill="1" applyBorder="1" applyAlignment="1">
      <alignment wrapText="1"/>
    </xf>
    <xf numFmtId="173" fontId="2" fillId="0" borderId="32" xfId="0" applyNumberFormat="1" applyFont="1" applyFill="1" applyBorder="1"/>
    <xf numFmtId="0" fontId="2" fillId="0" borderId="32" xfId="0" quotePrefix="1" applyFont="1" applyFill="1" applyBorder="1"/>
    <xf numFmtId="164" fontId="2" fillId="0" borderId="32" xfId="0" applyNumberFormat="1" applyFont="1" applyFill="1" applyBorder="1"/>
    <xf numFmtId="0" fontId="3" fillId="0" borderId="75" xfId="0" applyFont="1" applyFill="1" applyBorder="1" applyAlignment="1">
      <alignment horizontal="left" indent="1"/>
    </xf>
    <xf numFmtId="0" fontId="2" fillId="0" borderId="32" xfId="0" applyFont="1" applyFill="1" applyBorder="1" applyAlignment="1">
      <alignment horizontal="left" indent="1"/>
    </xf>
    <xf numFmtId="173" fontId="11" fillId="0" borderId="32" xfId="0" applyNumberFormat="1" applyFont="1" applyFill="1" applyBorder="1"/>
    <xf numFmtId="0" fontId="2" fillId="0" borderId="75" xfId="0" applyFont="1" applyFill="1" applyBorder="1" applyAlignment="1">
      <alignment horizontal="left" indent="2"/>
    </xf>
  </cellXfs>
  <cellStyles count="7">
    <cellStyle name="Hipervínculo" xfId="4" builtinId="8"/>
    <cellStyle name="Millares" xfId="1" builtinId="3"/>
    <cellStyle name="Moneda" xfId="2" builtinId="4"/>
    <cellStyle name="Normal" xfId="0" builtinId="0"/>
    <cellStyle name="Normal 2 2 6" xfId="5" xr:uid="{00000000-0005-0000-0000-000004000000}"/>
    <cellStyle name="Porcentaje" xfId="3" builtinId="5"/>
    <cellStyle name="Porcentaje 6" xfId="6" xr:uid="{00000000-0005-0000-0000-000006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hi360web-my.sharepoint.com/GROUPS/BP/U%20S%20A%20I%20D/U%20S%20A%20I%20D/USAID09/Africa/Morocco%20-%20Youth%20Education%20Program%20RFA/Submission/Morocco%20Youth%20Budget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clean/Desktop/2020-2021/USAID%20Cambodia/21-04721_FHI%20360%20USAID%20Cambodia%20SCS%20CSSA_Final%20Budget%2003-17-21_for%20CO%20review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EXTOS%2003/Desktop/Marielos/2022/Administraci&#243;n/FHI/Reformulaci&#243;n%20noviembre%2022/2.%20FHI%20360%20Sub%20Budget%20Template%20%20Actualizaci&#243;n%20a&#241;o%2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hi360web-my.sharepoint.com/DOCUME~1/fkarim/LOCALS~1/Temp/XPgrpwise/Kosovo%20KASS%20Budget%206.16-ep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extos24/Documents/salarios%20y%20beneficios%20fhi%202024%20A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F424"/>
      <sheetName val="SF424-A"/>
      <sheetName val="SUMMARY"/>
      <sheetName val="DETAIL"/>
      <sheetName val="Grants.gov Summary"/>
      <sheetName val="AED DETAILED BUDGET"/>
      <sheetName val="Assumptions"/>
      <sheetName val="Rates"/>
      <sheetName val="Detail APRO"/>
      <sheetName val="Salary table"/>
      <sheetName val="unit descriptions"/>
      <sheetName val="APRO"/>
      <sheetName val="depts"/>
      <sheetName val="st-lowrisk (1)"/>
      <sheetName val="Definitions"/>
      <sheetName val="Formula Sheet"/>
      <sheetName val="Full Year"/>
      <sheetName val="SiG FR"/>
      <sheetName val="CAP NPI - US"/>
      <sheetName val="Worksheet"/>
      <sheetName val="I. Budget - Summary"/>
    </sheetNames>
    <sheetDataSet>
      <sheetData sheetId="0"/>
      <sheetData sheetId="1"/>
      <sheetData sheetId="2"/>
      <sheetData sheetId="3">
        <row r="2">
          <cell r="R2">
            <v>7.7409999999999997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24"/>
      <sheetName val="424A"/>
      <sheetName val="(INT) C&amp;P Summary"/>
      <sheetName val="Assumptions"/>
      <sheetName val="(EXT) SUMMARY"/>
      <sheetName val="(EXT) DETAIL"/>
      <sheetName val="FY21 APRO SMAC"/>
      <sheetName val="FY21 SMAC_7th floor"/>
      <sheetName val="(INT) Activity Build-up"/>
      <sheetName val="(INT) ACTIVITY SUMMARY"/>
      <sheetName val="(INT) SHORTFALL"/>
      <sheetName val="(INT) US-Paid Staff"/>
      <sheetName val="(INT) LOE"/>
      <sheetName val="(Green) INT_High_Level"/>
      <sheetName val="(Green) INT_Prog_Admin_Detail"/>
      <sheetName val="(Green) INT_5_Yr_Overview"/>
    </sheetNames>
    <sheetDataSet>
      <sheetData sheetId="0" refreshError="1"/>
      <sheetData sheetId="1" refreshError="1"/>
      <sheetData sheetId="2" refreshError="1"/>
      <sheetData sheetId="3" refreshError="1">
        <row r="12">
          <cell r="H12">
            <v>1</v>
          </cell>
          <cell r="I12">
            <v>1.03</v>
          </cell>
          <cell r="J12">
            <v>1.0609</v>
          </cell>
          <cell r="K12">
            <v>1.092727</v>
          </cell>
          <cell r="L12">
            <v>1.1255088100000001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DETAIL"/>
      <sheetName val="Activity Breakdown"/>
      <sheetName val="PRESUPUESTO DETALLADO AÑO 1"/>
      <sheetName val="Cost Share"/>
      <sheetName val="Allocation per activities"/>
      <sheetName val="Consolidado de prestaciones "/>
      <sheetName val="Detalle de prestaciones año 1"/>
    </sheetNames>
    <sheetDataSet>
      <sheetData sheetId="0" refreshError="1"/>
      <sheetData sheetId="1" refreshError="1">
        <row r="3">
          <cell r="I3">
            <v>1</v>
          </cell>
          <cell r="J3">
            <v>1.04</v>
          </cell>
          <cell r="L3">
            <v>1.0816000000000001</v>
          </cell>
          <cell r="N3">
            <v>1.1248640000000001</v>
          </cell>
          <cell r="P3">
            <v>1.1698585600000002</v>
          </cell>
        </row>
        <row r="4">
          <cell r="I4">
            <v>1</v>
          </cell>
          <cell r="J4">
            <v>1</v>
          </cell>
          <cell r="L4">
            <v>1</v>
          </cell>
          <cell r="N4">
            <v>1</v>
          </cell>
          <cell r="P4">
            <v>1</v>
          </cell>
        </row>
        <row r="5">
          <cell r="I5">
            <v>1</v>
          </cell>
          <cell r="J5">
            <v>1.04</v>
          </cell>
          <cell r="L5">
            <v>1.0816000000000001</v>
          </cell>
          <cell r="N5">
            <v>1.1248640000000001</v>
          </cell>
        </row>
        <row r="6">
          <cell r="I6">
            <v>1</v>
          </cell>
          <cell r="J6">
            <v>1.04</v>
          </cell>
          <cell r="L6">
            <v>1.0816000000000001</v>
          </cell>
          <cell r="N6">
            <v>1.1248640000000001</v>
          </cell>
          <cell r="P6">
            <v>1.1698585600000002</v>
          </cell>
        </row>
        <row r="7">
          <cell r="I7">
            <v>1</v>
          </cell>
          <cell r="J7">
            <v>1.04</v>
          </cell>
          <cell r="L7">
            <v>1.0816000000000001</v>
          </cell>
          <cell r="N7">
            <v>1.1248640000000001</v>
          </cell>
          <cell r="P7">
            <v>1.1698585600000002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ED SUMMARY BUDGET"/>
      <sheetName val="AED DETAILED BUDGET"/>
      <sheetName val="AED EQUIPMENT SCHEDULE"/>
      <sheetName val="KEC"/>
      <sheetName val="DETAIL"/>
      <sheetName val="Internal"/>
      <sheetName val="INT_Detailed"/>
      <sheetName val="(Subm) Detailed Sub"/>
      <sheetName val="st-lowrisk (1)"/>
      <sheetName val="EXT-DETAIL"/>
      <sheetName val="II. Budget - Detail (FHI Ops)"/>
      <sheetName val="Detailed Budget"/>
      <sheetName val="Training-WS-meeting"/>
      <sheetName val="(Int) PCCAs Activities"/>
      <sheetName val="WACAS Detail"/>
    </sheetNames>
    <sheetDataSet>
      <sheetData sheetId="0" refreshError="1"/>
      <sheetData sheetId="1" refreshError="1">
        <row r="3">
          <cell r="L3">
            <v>1.1576250000000001</v>
          </cell>
          <cell r="N3">
            <v>1.2155062500000002</v>
          </cell>
        </row>
        <row r="5">
          <cell r="H5">
            <v>1.05</v>
          </cell>
        </row>
        <row r="6">
          <cell r="H6">
            <v>1.03</v>
          </cell>
          <cell r="J6">
            <v>1.0609</v>
          </cell>
          <cell r="L6">
            <v>1.092727</v>
          </cell>
          <cell r="N6">
            <v>1.1255088100000001</v>
          </cell>
        </row>
        <row r="7">
          <cell r="H7">
            <v>1.03</v>
          </cell>
          <cell r="J7">
            <v>1.0609</v>
          </cell>
          <cell r="L7">
            <v>1.092727</v>
          </cell>
          <cell r="N7">
            <v>1.1255088100000001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 "/>
      <sheetName val="noviembre"/>
      <sheetName val="diciembre"/>
      <sheetName val="Resumen"/>
    </sheetNames>
    <sheetDataSet>
      <sheetData sheetId="0">
        <row r="35">
          <cell r="F35">
            <v>838.65</v>
          </cell>
          <cell r="G35">
            <v>145.6</v>
          </cell>
          <cell r="H35">
            <v>1505.0857499999997</v>
          </cell>
          <cell r="I35">
            <v>111.81999704636615</v>
          </cell>
        </row>
      </sheetData>
      <sheetData sheetId="1">
        <row r="35">
          <cell r="F35">
            <v>838.65</v>
          </cell>
          <cell r="G35">
            <v>145.6</v>
          </cell>
          <cell r="H35">
            <v>1505.0857499999997</v>
          </cell>
          <cell r="I35">
            <v>111.81999704636615</v>
          </cell>
          <cell r="J35">
            <v>904.01697506542303</v>
          </cell>
          <cell r="K35">
            <v>105.67349698433986</v>
          </cell>
        </row>
      </sheetData>
      <sheetData sheetId="2">
        <row r="35">
          <cell r="F35">
            <v>838.65</v>
          </cell>
          <cell r="G35">
            <v>145.6</v>
          </cell>
          <cell r="H35">
            <v>1505.0857499999997</v>
          </cell>
          <cell r="I35">
            <v>111.81999704636615</v>
          </cell>
          <cell r="J35">
            <v>1320.5486000000001</v>
          </cell>
        </row>
      </sheetData>
      <sheetData sheetId="3">
        <row r="35">
          <cell r="F35">
            <v>807.45</v>
          </cell>
          <cell r="G35">
            <v>145.6</v>
          </cell>
          <cell r="H35">
            <v>1468.6857499999999</v>
          </cell>
          <cell r="I35">
            <v>107.65999704636614</v>
          </cell>
        </row>
      </sheetData>
      <sheetData sheetId="4">
        <row r="35">
          <cell r="F35">
            <v>838.65</v>
          </cell>
          <cell r="G35">
            <v>145.6</v>
          </cell>
          <cell r="H35">
            <v>1505.0857499999997</v>
          </cell>
          <cell r="I35">
            <v>111.81999704636615</v>
          </cell>
          <cell r="J35">
            <v>905.01697506542303</v>
          </cell>
          <cell r="K35">
            <v>105.67349698433986</v>
          </cell>
        </row>
      </sheetData>
      <sheetData sheetId="5">
        <row r="35">
          <cell r="F35">
            <v>838.65</v>
          </cell>
          <cell r="G35">
            <v>145.6</v>
          </cell>
          <cell r="H35">
            <v>1505.0857499999997</v>
          </cell>
          <cell r="I35">
            <v>111.81999704636615</v>
          </cell>
        </row>
      </sheetData>
      <sheetData sheetId="6">
        <row r="35">
          <cell r="F35">
            <v>838.65</v>
          </cell>
          <cell r="G35">
            <v>145.6</v>
          </cell>
          <cell r="H35">
            <v>1505.0857499999997</v>
          </cell>
          <cell r="I35">
            <v>111.81999704636615</v>
          </cell>
          <cell r="J35">
            <v>1320.5486000000001</v>
          </cell>
        </row>
      </sheetData>
      <sheetData sheetId="7">
        <row r="35">
          <cell r="F35">
            <v>838.65</v>
          </cell>
          <cell r="G35">
            <v>145.6</v>
          </cell>
          <cell r="H35">
            <v>1505.0857499999997</v>
          </cell>
          <cell r="I35">
            <v>111.81999704636615</v>
          </cell>
          <cell r="J35">
            <v>905.01697506542303</v>
          </cell>
          <cell r="K35">
            <v>105.67349698433986</v>
          </cell>
        </row>
      </sheetData>
      <sheetData sheetId="8">
        <row r="35">
          <cell r="F35">
            <v>838.65</v>
          </cell>
          <cell r="G35">
            <v>145.6</v>
          </cell>
          <cell r="H35">
            <v>1505.0857499999997</v>
          </cell>
          <cell r="I35">
            <v>111.81999704636615</v>
          </cell>
        </row>
      </sheetData>
      <sheetData sheetId="9">
        <row r="35">
          <cell r="F35">
            <v>838.65</v>
          </cell>
          <cell r="G35">
            <v>145.6</v>
          </cell>
          <cell r="H35">
            <v>1505.0857499999997</v>
          </cell>
          <cell r="I35">
            <v>111.81999704636615</v>
          </cell>
        </row>
      </sheetData>
      <sheetData sheetId="10">
        <row r="35">
          <cell r="F35">
            <v>838.65</v>
          </cell>
          <cell r="G35">
            <v>145.6</v>
          </cell>
          <cell r="H35">
            <v>1505.0857499999997</v>
          </cell>
          <cell r="I35">
            <v>111.81999704636615</v>
          </cell>
          <cell r="J35">
            <v>905.01697506542303</v>
          </cell>
          <cell r="K35">
            <v>105.67349698433986</v>
          </cell>
        </row>
      </sheetData>
      <sheetData sheetId="11">
        <row r="35">
          <cell r="F35">
            <v>838.65</v>
          </cell>
          <cell r="G35">
            <v>145.6</v>
          </cell>
          <cell r="H35">
            <v>1505.0857499999997</v>
          </cell>
          <cell r="I35">
            <v>111.81999704636615</v>
          </cell>
          <cell r="J35">
            <v>9891.3526666666658</v>
          </cell>
          <cell r="K35">
            <v>18864.98</v>
          </cell>
          <cell r="L35">
            <v>1320.5486000000001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21"/>
  <sheetViews>
    <sheetView tabSelected="1" zoomScale="120" zoomScaleNormal="120" workbookViewId="0">
      <selection activeCell="F15" sqref="F15"/>
    </sheetView>
  </sheetViews>
  <sheetFormatPr baseColWidth="10" defaultColWidth="11.42578125" defaultRowHeight="12.75" x14ac:dyDescent="0.2"/>
  <cols>
    <col min="1" max="1" width="52.85546875" customWidth="1"/>
  </cols>
  <sheetData>
    <row r="1" spans="1:2" x14ac:dyDescent="0.2">
      <c r="A1" s="182" t="s">
        <v>0</v>
      </c>
      <c r="B1" s="183"/>
    </row>
    <row r="2" spans="1:2" x14ac:dyDescent="0.2">
      <c r="A2" s="184" t="s">
        <v>126</v>
      </c>
      <c r="B2" s="101"/>
    </row>
    <row r="3" spans="1:2" x14ac:dyDescent="0.2">
      <c r="A3" s="185" t="s">
        <v>127</v>
      </c>
      <c r="B3" s="101"/>
    </row>
    <row r="4" spans="1:2" ht="13.5" thickBot="1" x14ac:dyDescent="0.25">
      <c r="A4" s="185" t="s">
        <v>1</v>
      </c>
      <c r="B4" s="186"/>
    </row>
    <row r="5" spans="1:2" ht="13.5" thickBot="1" x14ac:dyDescent="0.25">
      <c r="A5" s="267"/>
      <c r="B5" s="268"/>
    </row>
    <row r="6" spans="1:2" ht="16.5" thickBot="1" x14ac:dyDescent="0.3">
      <c r="A6" s="102" t="s">
        <v>2</v>
      </c>
      <c r="B6" s="187"/>
    </row>
    <row r="7" spans="1:2" x14ac:dyDescent="0.2">
      <c r="A7" s="188"/>
      <c r="B7" s="189" t="s">
        <v>10</v>
      </c>
    </row>
    <row r="8" spans="1:2" ht="38.25" customHeight="1" x14ac:dyDescent="0.2">
      <c r="A8" s="190" t="s">
        <v>3</v>
      </c>
      <c r="B8" s="269" t="s">
        <v>4</v>
      </c>
    </row>
    <row r="9" spans="1:2" ht="13.5" thickBot="1" x14ac:dyDescent="0.25">
      <c r="A9" s="191"/>
      <c r="B9" s="270"/>
    </row>
    <row r="10" spans="1:2" x14ac:dyDescent="0.2">
      <c r="A10" s="103" t="str">
        <f>('PRESUPUESTO DETALLADO AÑO 2'!B17)</f>
        <v>1. Salaries &amp; Wages</v>
      </c>
      <c r="B10" s="104">
        <f>('PRESUPUESTO DETALLADO AÑO 2'!I31)</f>
        <v>0</v>
      </c>
    </row>
    <row r="11" spans="1:2" x14ac:dyDescent="0.2">
      <c r="A11" s="103" t="str">
        <f>('PRESUPUESTO DETALLADO AÑO 2'!B33)</f>
        <v xml:space="preserve">2. Fringe Benefits </v>
      </c>
      <c r="B11" s="104">
        <f>('PRESUPUESTO DETALLADO AÑO 2'!I39)</f>
        <v>0</v>
      </c>
    </row>
    <row r="12" spans="1:2" x14ac:dyDescent="0.2">
      <c r="A12" s="103" t="str">
        <f>('PRESUPUESTO DETALLADO AÑO 2'!B41)</f>
        <v>3. Consultants</v>
      </c>
      <c r="B12" s="104">
        <f>('PRESUPUESTO DETALLADO AÑO 2'!I55)</f>
        <v>0</v>
      </c>
    </row>
    <row r="13" spans="1:2" x14ac:dyDescent="0.2">
      <c r="A13" s="103" t="str">
        <f>('PRESUPUESTO DETALLADO AÑO 2'!B57)</f>
        <v>4. Travel, Transportation &amp; Per Diem</v>
      </c>
      <c r="B13" s="104">
        <f>('PRESUPUESTO DETALLADO AÑO 2'!I72)</f>
        <v>0</v>
      </c>
    </row>
    <row r="14" spans="1:2" x14ac:dyDescent="0.2">
      <c r="A14" s="103" t="str">
        <f>('PRESUPUESTO DETALLADO AÑO 2'!B74)</f>
        <v>5. Equipment</v>
      </c>
      <c r="B14" s="104">
        <f>('PRESUPUESTO DETALLADO AÑO 2'!I79)</f>
        <v>0</v>
      </c>
    </row>
    <row r="15" spans="1:2" x14ac:dyDescent="0.2">
      <c r="A15" s="103" t="str">
        <f>('PRESUPUESTO DETALLADO AÑO 2'!B81)</f>
        <v>6. Supplies</v>
      </c>
      <c r="B15" s="104">
        <f>('PRESUPUESTO DETALLADO AÑO 2'!I97)</f>
        <v>0</v>
      </c>
    </row>
    <row r="16" spans="1:2" x14ac:dyDescent="0.2">
      <c r="A16" s="103" t="str">
        <f>('PRESUPUESTO DETALLADO AÑO 2'!B99)</f>
        <v>7. Subrecipients/Awardees</v>
      </c>
      <c r="B16" s="104">
        <f>('PRESUPUESTO DETALLADO AÑO 2'!I101)</f>
        <v>0</v>
      </c>
    </row>
    <row r="17" spans="1:2" x14ac:dyDescent="0.2">
      <c r="A17" s="103" t="str">
        <f>('PRESUPUESTO DETALLADO AÑO 2'!B103)</f>
        <v xml:space="preserve">8. Other Direct Costs </v>
      </c>
      <c r="B17" s="104">
        <f>('PRESUPUESTO DETALLADO AÑO 2'!I119)</f>
        <v>0</v>
      </c>
    </row>
    <row r="18" spans="1:2" x14ac:dyDescent="0.2">
      <c r="A18" s="103" t="str">
        <f>('PRESUPUESTO DETALLADO AÑO 2'!B123)</f>
        <v>9. Indirect Costs</v>
      </c>
      <c r="B18" s="104">
        <f>('PRESUPUESTO DETALLADO AÑO 2'!I126)</f>
        <v>0</v>
      </c>
    </row>
    <row r="19" spans="1:2" x14ac:dyDescent="0.2">
      <c r="A19" s="192"/>
      <c r="B19" s="193">
        <f>SUM(B10:B18)</f>
        <v>0</v>
      </c>
    </row>
    <row r="20" spans="1:2" x14ac:dyDescent="0.2">
      <c r="A20" s="103" t="s">
        <v>5</v>
      </c>
      <c r="B20" s="104">
        <f>('PRESUPUESTO DETALLADO AÑO 2'!I130)</f>
        <v>0</v>
      </c>
    </row>
    <row r="21" spans="1:2" ht="13.5" thickBot="1" x14ac:dyDescent="0.25">
      <c r="A21" s="194" t="s">
        <v>6</v>
      </c>
      <c r="B21" s="195">
        <f>SUM(B19+B20)</f>
        <v>0</v>
      </c>
    </row>
  </sheetData>
  <mergeCells count="2">
    <mergeCell ref="A5:B5"/>
    <mergeCell ref="B8:B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B1:X974"/>
  <sheetViews>
    <sheetView zoomScale="80" zoomScaleNormal="80" zoomScaleSheetLayoutView="100" workbookViewId="0">
      <selection activeCell="F137" sqref="F137"/>
    </sheetView>
  </sheetViews>
  <sheetFormatPr baseColWidth="10" defaultColWidth="9.140625" defaultRowHeight="12.75" x14ac:dyDescent="0.2"/>
  <cols>
    <col min="1" max="1" width="2.42578125" style="1" customWidth="1"/>
    <col min="2" max="2" width="37.7109375" style="90" customWidth="1"/>
    <col min="3" max="3" width="30.140625" style="12" customWidth="1"/>
    <col min="4" max="4" width="11.28515625" style="76" bestFit="1" customWidth="1"/>
    <col min="5" max="5" width="15.140625" style="12" customWidth="1"/>
    <col min="6" max="6" width="12.85546875" style="76" customWidth="1"/>
    <col min="7" max="7" width="8.5703125" style="12" customWidth="1"/>
    <col min="8" max="8" width="9" style="76" customWidth="1"/>
    <col min="9" max="9" width="15" style="76" customWidth="1"/>
    <col min="10" max="10" width="15.42578125" style="2" customWidth="1"/>
    <col min="11" max="19" width="12.28515625" style="2" bestFit="1" customWidth="1"/>
    <col min="20" max="20" width="12.28515625" style="3" bestFit="1" customWidth="1"/>
    <col min="21" max="21" width="15.42578125" style="1" customWidth="1"/>
    <col min="22" max="22" width="15.42578125" style="169" customWidth="1"/>
    <col min="23" max="23" width="13.7109375" style="1" hidden="1" customWidth="1"/>
    <col min="24" max="24" width="20.28515625" style="1" customWidth="1"/>
    <col min="25" max="34" width="11.85546875" style="1" customWidth="1"/>
    <col min="35" max="35" width="14.42578125" style="1" customWidth="1"/>
    <col min="36" max="256" width="9.140625" style="1"/>
    <col min="257" max="257" width="2.42578125" style="1" customWidth="1"/>
    <col min="258" max="258" width="47.7109375" style="1" customWidth="1"/>
    <col min="259" max="259" width="31" style="1" customWidth="1"/>
    <col min="260" max="260" width="9.5703125" style="1" customWidth="1"/>
    <col min="261" max="261" width="22.42578125" style="1" customWidth="1"/>
    <col min="262" max="262" width="23.7109375" style="1" customWidth="1"/>
    <col min="263" max="263" width="11.42578125" style="1" customWidth="1"/>
    <col min="264" max="264" width="11" style="1" customWidth="1"/>
    <col min="265" max="265" width="17" style="1" customWidth="1"/>
    <col min="266" max="278" width="15.42578125" style="1" customWidth="1"/>
    <col min="279" max="279" width="13.7109375" style="1" customWidth="1"/>
    <col min="280" max="290" width="11.85546875" style="1" customWidth="1"/>
    <col min="291" max="291" width="14.42578125" style="1" customWidth="1"/>
    <col min="292" max="512" width="9.140625" style="1"/>
    <col min="513" max="513" width="2.42578125" style="1" customWidth="1"/>
    <col min="514" max="514" width="47.7109375" style="1" customWidth="1"/>
    <col min="515" max="515" width="31" style="1" customWidth="1"/>
    <col min="516" max="516" width="9.5703125" style="1" customWidth="1"/>
    <col min="517" max="517" width="22.42578125" style="1" customWidth="1"/>
    <col min="518" max="518" width="23.7109375" style="1" customWidth="1"/>
    <col min="519" max="519" width="11.42578125" style="1" customWidth="1"/>
    <col min="520" max="520" width="11" style="1" customWidth="1"/>
    <col min="521" max="521" width="17" style="1" customWidth="1"/>
    <col min="522" max="534" width="15.42578125" style="1" customWidth="1"/>
    <col min="535" max="535" width="13.7109375" style="1" customWidth="1"/>
    <col min="536" max="546" width="11.85546875" style="1" customWidth="1"/>
    <col min="547" max="547" width="14.42578125" style="1" customWidth="1"/>
    <col min="548" max="768" width="9.140625" style="1"/>
    <col min="769" max="769" width="2.42578125" style="1" customWidth="1"/>
    <col min="770" max="770" width="47.7109375" style="1" customWidth="1"/>
    <col min="771" max="771" width="31" style="1" customWidth="1"/>
    <col min="772" max="772" width="9.5703125" style="1" customWidth="1"/>
    <col min="773" max="773" width="22.42578125" style="1" customWidth="1"/>
    <col min="774" max="774" width="23.7109375" style="1" customWidth="1"/>
    <col min="775" max="775" width="11.42578125" style="1" customWidth="1"/>
    <col min="776" max="776" width="11" style="1" customWidth="1"/>
    <col min="777" max="777" width="17" style="1" customWidth="1"/>
    <col min="778" max="790" width="15.42578125" style="1" customWidth="1"/>
    <col min="791" max="791" width="13.7109375" style="1" customWidth="1"/>
    <col min="792" max="802" width="11.85546875" style="1" customWidth="1"/>
    <col min="803" max="803" width="14.42578125" style="1" customWidth="1"/>
    <col min="804" max="1024" width="9.140625" style="1"/>
    <col min="1025" max="1025" width="2.42578125" style="1" customWidth="1"/>
    <col min="1026" max="1026" width="47.7109375" style="1" customWidth="1"/>
    <col min="1027" max="1027" width="31" style="1" customWidth="1"/>
    <col min="1028" max="1028" width="9.5703125" style="1" customWidth="1"/>
    <col min="1029" max="1029" width="22.42578125" style="1" customWidth="1"/>
    <col min="1030" max="1030" width="23.7109375" style="1" customWidth="1"/>
    <col min="1031" max="1031" width="11.42578125" style="1" customWidth="1"/>
    <col min="1032" max="1032" width="11" style="1" customWidth="1"/>
    <col min="1033" max="1033" width="17" style="1" customWidth="1"/>
    <col min="1034" max="1046" width="15.42578125" style="1" customWidth="1"/>
    <col min="1047" max="1047" width="13.7109375" style="1" customWidth="1"/>
    <col min="1048" max="1058" width="11.85546875" style="1" customWidth="1"/>
    <col min="1059" max="1059" width="14.42578125" style="1" customWidth="1"/>
    <col min="1060" max="1280" width="9.140625" style="1"/>
    <col min="1281" max="1281" width="2.42578125" style="1" customWidth="1"/>
    <col min="1282" max="1282" width="47.7109375" style="1" customWidth="1"/>
    <col min="1283" max="1283" width="31" style="1" customWidth="1"/>
    <col min="1284" max="1284" width="9.5703125" style="1" customWidth="1"/>
    <col min="1285" max="1285" width="22.42578125" style="1" customWidth="1"/>
    <col min="1286" max="1286" width="23.7109375" style="1" customWidth="1"/>
    <col min="1287" max="1287" width="11.42578125" style="1" customWidth="1"/>
    <col min="1288" max="1288" width="11" style="1" customWidth="1"/>
    <col min="1289" max="1289" width="17" style="1" customWidth="1"/>
    <col min="1290" max="1302" width="15.42578125" style="1" customWidth="1"/>
    <col min="1303" max="1303" width="13.7109375" style="1" customWidth="1"/>
    <col min="1304" max="1314" width="11.85546875" style="1" customWidth="1"/>
    <col min="1315" max="1315" width="14.42578125" style="1" customWidth="1"/>
    <col min="1316" max="1536" width="9.140625" style="1"/>
    <col min="1537" max="1537" width="2.42578125" style="1" customWidth="1"/>
    <col min="1538" max="1538" width="47.7109375" style="1" customWidth="1"/>
    <col min="1539" max="1539" width="31" style="1" customWidth="1"/>
    <col min="1540" max="1540" width="9.5703125" style="1" customWidth="1"/>
    <col min="1541" max="1541" width="22.42578125" style="1" customWidth="1"/>
    <col min="1542" max="1542" width="23.7109375" style="1" customWidth="1"/>
    <col min="1543" max="1543" width="11.42578125" style="1" customWidth="1"/>
    <col min="1544" max="1544" width="11" style="1" customWidth="1"/>
    <col min="1545" max="1545" width="17" style="1" customWidth="1"/>
    <col min="1546" max="1558" width="15.42578125" style="1" customWidth="1"/>
    <col min="1559" max="1559" width="13.7109375" style="1" customWidth="1"/>
    <col min="1560" max="1570" width="11.85546875" style="1" customWidth="1"/>
    <col min="1571" max="1571" width="14.42578125" style="1" customWidth="1"/>
    <col min="1572" max="1792" width="9.140625" style="1"/>
    <col min="1793" max="1793" width="2.42578125" style="1" customWidth="1"/>
    <col min="1794" max="1794" width="47.7109375" style="1" customWidth="1"/>
    <col min="1795" max="1795" width="31" style="1" customWidth="1"/>
    <col min="1796" max="1796" width="9.5703125" style="1" customWidth="1"/>
    <col min="1797" max="1797" width="22.42578125" style="1" customWidth="1"/>
    <col min="1798" max="1798" width="23.7109375" style="1" customWidth="1"/>
    <col min="1799" max="1799" width="11.42578125" style="1" customWidth="1"/>
    <col min="1800" max="1800" width="11" style="1" customWidth="1"/>
    <col min="1801" max="1801" width="17" style="1" customWidth="1"/>
    <col min="1802" max="1814" width="15.42578125" style="1" customWidth="1"/>
    <col min="1815" max="1815" width="13.7109375" style="1" customWidth="1"/>
    <col min="1816" max="1826" width="11.85546875" style="1" customWidth="1"/>
    <col min="1827" max="1827" width="14.42578125" style="1" customWidth="1"/>
    <col min="1828" max="2048" width="9.140625" style="1"/>
    <col min="2049" max="2049" width="2.42578125" style="1" customWidth="1"/>
    <col min="2050" max="2050" width="47.7109375" style="1" customWidth="1"/>
    <col min="2051" max="2051" width="31" style="1" customWidth="1"/>
    <col min="2052" max="2052" width="9.5703125" style="1" customWidth="1"/>
    <col min="2053" max="2053" width="22.42578125" style="1" customWidth="1"/>
    <col min="2054" max="2054" width="23.7109375" style="1" customWidth="1"/>
    <col min="2055" max="2055" width="11.42578125" style="1" customWidth="1"/>
    <col min="2056" max="2056" width="11" style="1" customWidth="1"/>
    <col min="2057" max="2057" width="17" style="1" customWidth="1"/>
    <col min="2058" max="2070" width="15.42578125" style="1" customWidth="1"/>
    <col min="2071" max="2071" width="13.7109375" style="1" customWidth="1"/>
    <col min="2072" max="2082" width="11.85546875" style="1" customWidth="1"/>
    <col min="2083" max="2083" width="14.42578125" style="1" customWidth="1"/>
    <col min="2084" max="2304" width="9.140625" style="1"/>
    <col min="2305" max="2305" width="2.42578125" style="1" customWidth="1"/>
    <col min="2306" max="2306" width="47.7109375" style="1" customWidth="1"/>
    <col min="2307" max="2307" width="31" style="1" customWidth="1"/>
    <col min="2308" max="2308" width="9.5703125" style="1" customWidth="1"/>
    <col min="2309" max="2309" width="22.42578125" style="1" customWidth="1"/>
    <col min="2310" max="2310" width="23.7109375" style="1" customWidth="1"/>
    <col min="2311" max="2311" width="11.42578125" style="1" customWidth="1"/>
    <col min="2312" max="2312" width="11" style="1" customWidth="1"/>
    <col min="2313" max="2313" width="17" style="1" customWidth="1"/>
    <col min="2314" max="2326" width="15.42578125" style="1" customWidth="1"/>
    <col min="2327" max="2327" width="13.7109375" style="1" customWidth="1"/>
    <col min="2328" max="2338" width="11.85546875" style="1" customWidth="1"/>
    <col min="2339" max="2339" width="14.42578125" style="1" customWidth="1"/>
    <col min="2340" max="2560" width="9.140625" style="1"/>
    <col min="2561" max="2561" width="2.42578125" style="1" customWidth="1"/>
    <col min="2562" max="2562" width="47.7109375" style="1" customWidth="1"/>
    <col min="2563" max="2563" width="31" style="1" customWidth="1"/>
    <col min="2564" max="2564" width="9.5703125" style="1" customWidth="1"/>
    <col min="2565" max="2565" width="22.42578125" style="1" customWidth="1"/>
    <col min="2566" max="2566" width="23.7109375" style="1" customWidth="1"/>
    <col min="2567" max="2567" width="11.42578125" style="1" customWidth="1"/>
    <col min="2568" max="2568" width="11" style="1" customWidth="1"/>
    <col min="2569" max="2569" width="17" style="1" customWidth="1"/>
    <col min="2570" max="2582" width="15.42578125" style="1" customWidth="1"/>
    <col min="2583" max="2583" width="13.7109375" style="1" customWidth="1"/>
    <col min="2584" max="2594" width="11.85546875" style="1" customWidth="1"/>
    <col min="2595" max="2595" width="14.42578125" style="1" customWidth="1"/>
    <col min="2596" max="2816" width="9.140625" style="1"/>
    <col min="2817" max="2817" width="2.42578125" style="1" customWidth="1"/>
    <col min="2818" max="2818" width="47.7109375" style="1" customWidth="1"/>
    <col min="2819" max="2819" width="31" style="1" customWidth="1"/>
    <col min="2820" max="2820" width="9.5703125" style="1" customWidth="1"/>
    <col min="2821" max="2821" width="22.42578125" style="1" customWidth="1"/>
    <col min="2822" max="2822" width="23.7109375" style="1" customWidth="1"/>
    <col min="2823" max="2823" width="11.42578125" style="1" customWidth="1"/>
    <col min="2824" max="2824" width="11" style="1" customWidth="1"/>
    <col min="2825" max="2825" width="17" style="1" customWidth="1"/>
    <col min="2826" max="2838" width="15.42578125" style="1" customWidth="1"/>
    <col min="2839" max="2839" width="13.7109375" style="1" customWidth="1"/>
    <col min="2840" max="2850" width="11.85546875" style="1" customWidth="1"/>
    <col min="2851" max="2851" width="14.42578125" style="1" customWidth="1"/>
    <col min="2852" max="3072" width="9.140625" style="1"/>
    <col min="3073" max="3073" width="2.42578125" style="1" customWidth="1"/>
    <col min="3074" max="3074" width="47.7109375" style="1" customWidth="1"/>
    <col min="3075" max="3075" width="31" style="1" customWidth="1"/>
    <col min="3076" max="3076" width="9.5703125" style="1" customWidth="1"/>
    <col min="3077" max="3077" width="22.42578125" style="1" customWidth="1"/>
    <col min="3078" max="3078" width="23.7109375" style="1" customWidth="1"/>
    <col min="3079" max="3079" width="11.42578125" style="1" customWidth="1"/>
    <col min="3080" max="3080" width="11" style="1" customWidth="1"/>
    <col min="3081" max="3081" width="17" style="1" customWidth="1"/>
    <col min="3082" max="3094" width="15.42578125" style="1" customWidth="1"/>
    <col min="3095" max="3095" width="13.7109375" style="1" customWidth="1"/>
    <col min="3096" max="3106" width="11.85546875" style="1" customWidth="1"/>
    <col min="3107" max="3107" width="14.42578125" style="1" customWidth="1"/>
    <col min="3108" max="3328" width="9.140625" style="1"/>
    <col min="3329" max="3329" width="2.42578125" style="1" customWidth="1"/>
    <col min="3330" max="3330" width="47.7109375" style="1" customWidth="1"/>
    <col min="3331" max="3331" width="31" style="1" customWidth="1"/>
    <col min="3332" max="3332" width="9.5703125" style="1" customWidth="1"/>
    <col min="3333" max="3333" width="22.42578125" style="1" customWidth="1"/>
    <col min="3334" max="3334" width="23.7109375" style="1" customWidth="1"/>
    <col min="3335" max="3335" width="11.42578125" style="1" customWidth="1"/>
    <col min="3336" max="3336" width="11" style="1" customWidth="1"/>
    <col min="3337" max="3337" width="17" style="1" customWidth="1"/>
    <col min="3338" max="3350" width="15.42578125" style="1" customWidth="1"/>
    <col min="3351" max="3351" width="13.7109375" style="1" customWidth="1"/>
    <col min="3352" max="3362" width="11.85546875" style="1" customWidth="1"/>
    <col min="3363" max="3363" width="14.42578125" style="1" customWidth="1"/>
    <col min="3364" max="3584" width="9.140625" style="1"/>
    <col min="3585" max="3585" width="2.42578125" style="1" customWidth="1"/>
    <col min="3586" max="3586" width="47.7109375" style="1" customWidth="1"/>
    <col min="3587" max="3587" width="31" style="1" customWidth="1"/>
    <col min="3588" max="3588" width="9.5703125" style="1" customWidth="1"/>
    <col min="3589" max="3589" width="22.42578125" style="1" customWidth="1"/>
    <col min="3590" max="3590" width="23.7109375" style="1" customWidth="1"/>
    <col min="3591" max="3591" width="11.42578125" style="1" customWidth="1"/>
    <col min="3592" max="3592" width="11" style="1" customWidth="1"/>
    <col min="3593" max="3593" width="17" style="1" customWidth="1"/>
    <col min="3594" max="3606" width="15.42578125" style="1" customWidth="1"/>
    <col min="3607" max="3607" width="13.7109375" style="1" customWidth="1"/>
    <col min="3608" max="3618" width="11.85546875" style="1" customWidth="1"/>
    <col min="3619" max="3619" width="14.42578125" style="1" customWidth="1"/>
    <col min="3620" max="3840" width="9.140625" style="1"/>
    <col min="3841" max="3841" width="2.42578125" style="1" customWidth="1"/>
    <col min="3842" max="3842" width="47.7109375" style="1" customWidth="1"/>
    <col min="3843" max="3843" width="31" style="1" customWidth="1"/>
    <col min="3844" max="3844" width="9.5703125" style="1" customWidth="1"/>
    <col min="3845" max="3845" width="22.42578125" style="1" customWidth="1"/>
    <col min="3846" max="3846" width="23.7109375" style="1" customWidth="1"/>
    <col min="3847" max="3847" width="11.42578125" style="1" customWidth="1"/>
    <col min="3848" max="3848" width="11" style="1" customWidth="1"/>
    <col min="3849" max="3849" width="17" style="1" customWidth="1"/>
    <col min="3850" max="3862" width="15.42578125" style="1" customWidth="1"/>
    <col min="3863" max="3863" width="13.7109375" style="1" customWidth="1"/>
    <col min="3864" max="3874" width="11.85546875" style="1" customWidth="1"/>
    <col min="3875" max="3875" width="14.42578125" style="1" customWidth="1"/>
    <col min="3876" max="4096" width="9.140625" style="1"/>
    <col min="4097" max="4097" width="2.42578125" style="1" customWidth="1"/>
    <col min="4098" max="4098" width="47.7109375" style="1" customWidth="1"/>
    <col min="4099" max="4099" width="31" style="1" customWidth="1"/>
    <col min="4100" max="4100" width="9.5703125" style="1" customWidth="1"/>
    <col min="4101" max="4101" width="22.42578125" style="1" customWidth="1"/>
    <col min="4102" max="4102" width="23.7109375" style="1" customWidth="1"/>
    <col min="4103" max="4103" width="11.42578125" style="1" customWidth="1"/>
    <col min="4104" max="4104" width="11" style="1" customWidth="1"/>
    <col min="4105" max="4105" width="17" style="1" customWidth="1"/>
    <col min="4106" max="4118" width="15.42578125" style="1" customWidth="1"/>
    <col min="4119" max="4119" width="13.7109375" style="1" customWidth="1"/>
    <col min="4120" max="4130" width="11.85546875" style="1" customWidth="1"/>
    <col min="4131" max="4131" width="14.42578125" style="1" customWidth="1"/>
    <col min="4132" max="4352" width="9.140625" style="1"/>
    <col min="4353" max="4353" width="2.42578125" style="1" customWidth="1"/>
    <col min="4354" max="4354" width="47.7109375" style="1" customWidth="1"/>
    <col min="4355" max="4355" width="31" style="1" customWidth="1"/>
    <col min="4356" max="4356" width="9.5703125" style="1" customWidth="1"/>
    <col min="4357" max="4357" width="22.42578125" style="1" customWidth="1"/>
    <col min="4358" max="4358" width="23.7109375" style="1" customWidth="1"/>
    <col min="4359" max="4359" width="11.42578125" style="1" customWidth="1"/>
    <col min="4360" max="4360" width="11" style="1" customWidth="1"/>
    <col min="4361" max="4361" width="17" style="1" customWidth="1"/>
    <col min="4362" max="4374" width="15.42578125" style="1" customWidth="1"/>
    <col min="4375" max="4375" width="13.7109375" style="1" customWidth="1"/>
    <col min="4376" max="4386" width="11.85546875" style="1" customWidth="1"/>
    <col min="4387" max="4387" width="14.42578125" style="1" customWidth="1"/>
    <col min="4388" max="4608" width="9.140625" style="1"/>
    <col min="4609" max="4609" width="2.42578125" style="1" customWidth="1"/>
    <col min="4610" max="4610" width="47.7109375" style="1" customWidth="1"/>
    <col min="4611" max="4611" width="31" style="1" customWidth="1"/>
    <col min="4612" max="4612" width="9.5703125" style="1" customWidth="1"/>
    <col min="4613" max="4613" width="22.42578125" style="1" customWidth="1"/>
    <col min="4614" max="4614" width="23.7109375" style="1" customWidth="1"/>
    <col min="4615" max="4615" width="11.42578125" style="1" customWidth="1"/>
    <col min="4616" max="4616" width="11" style="1" customWidth="1"/>
    <col min="4617" max="4617" width="17" style="1" customWidth="1"/>
    <col min="4618" max="4630" width="15.42578125" style="1" customWidth="1"/>
    <col min="4631" max="4631" width="13.7109375" style="1" customWidth="1"/>
    <col min="4632" max="4642" width="11.85546875" style="1" customWidth="1"/>
    <col min="4643" max="4643" width="14.42578125" style="1" customWidth="1"/>
    <col min="4644" max="4864" width="9.140625" style="1"/>
    <col min="4865" max="4865" width="2.42578125" style="1" customWidth="1"/>
    <col min="4866" max="4866" width="47.7109375" style="1" customWidth="1"/>
    <col min="4867" max="4867" width="31" style="1" customWidth="1"/>
    <col min="4868" max="4868" width="9.5703125" style="1" customWidth="1"/>
    <col min="4869" max="4869" width="22.42578125" style="1" customWidth="1"/>
    <col min="4870" max="4870" width="23.7109375" style="1" customWidth="1"/>
    <col min="4871" max="4871" width="11.42578125" style="1" customWidth="1"/>
    <col min="4872" max="4872" width="11" style="1" customWidth="1"/>
    <col min="4873" max="4873" width="17" style="1" customWidth="1"/>
    <col min="4874" max="4886" width="15.42578125" style="1" customWidth="1"/>
    <col min="4887" max="4887" width="13.7109375" style="1" customWidth="1"/>
    <col min="4888" max="4898" width="11.85546875" style="1" customWidth="1"/>
    <col min="4899" max="4899" width="14.42578125" style="1" customWidth="1"/>
    <col min="4900" max="5120" width="9.140625" style="1"/>
    <col min="5121" max="5121" width="2.42578125" style="1" customWidth="1"/>
    <col min="5122" max="5122" width="47.7109375" style="1" customWidth="1"/>
    <col min="5123" max="5123" width="31" style="1" customWidth="1"/>
    <col min="5124" max="5124" width="9.5703125" style="1" customWidth="1"/>
    <col min="5125" max="5125" width="22.42578125" style="1" customWidth="1"/>
    <col min="5126" max="5126" width="23.7109375" style="1" customWidth="1"/>
    <col min="5127" max="5127" width="11.42578125" style="1" customWidth="1"/>
    <col min="5128" max="5128" width="11" style="1" customWidth="1"/>
    <col min="5129" max="5129" width="17" style="1" customWidth="1"/>
    <col min="5130" max="5142" width="15.42578125" style="1" customWidth="1"/>
    <col min="5143" max="5143" width="13.7109375" style="1" customWidth="1"/>
    <col min="5144" max="5154" width="11.85546875" style="1" customWidth="1"/>
    <col min="5155" max="5155" width="14.42578125" style="1" customWidth="1"/>
    <col min="5156" max="5376" width="9.140625" style="1"/>
    <col min="5377" max="5377" width="2.42578125" style="1" customWidth="1"/>
    <col min="5378" max="5378" width="47.7109375" style="1" customWidth="1"/>
    <col min="5379" max="5379" width="31" style="1" customWidth="1"/>
    <col min="5380" max="5380" width="9.5703125" style="1" customWidth="1"/>
    <col min="5381" max="5381" width="22.42578125" style="1" customWidth="1"/>
    <col min="5382" max="5382" width="23.7109375" style="1" customWidth="1"/>
    <col min="5383" max="5383" width="11.42578125" style="1" customWidth="1"/>
    <col min="5384" max="5384" width="11" style="1" customWidth="1"/>
    <col min="5385" max="5385" width="17" style="1" customWidth="1"/>
    <col min="5386" max="5398" width="15.42578125" style="1" customWidth="1"/>
    <col min="5399" max="5399" width="13.7109375" style="1" customWidth="1"/>
    <col min="5400" max="5410" width="11.85546875" style="1" customWidth="1"/>
    <col min="5411" max="5411" width="14.42578125" style="1" customWidth="1"/>
    <col min="5412" max="5632" width="9.140625" style="1"/>
    <col min="5633" max="5633" width="2.42578125" style="1" customWidth="1"/>
    <col min="5634" max="5634" width="47.7109375" style="1" customWidth="1"/>
    <col min="5635" max="5635" width="31" style="1" customWidth="1"/>
    <col min="5636" max="5636" width="9.5703125" style="1" customWidth="1"/>
    <col min="5637" max="5637" width="22.42578125" style="1" customWidth="1"/>
    <col min="5638" max="5638" width="23.7109375" style="1" customWidth="1"/>
    <col min="5639" max="5639" width="11.42578125" style="1" customWidth="1"/>
    <col min="5640" max="5640" width="11" style="1" customWidth="1"/>
    <col min="5641" max="5641" width="17" style="1" customWidth="1"/>
    <col min="5642" max="5654" width="15.42578125" style="1" customWidth="1"/>
    <col min="5655" max="5655" width="13.7109375" style="1" customWidth="1"/>
    <col min="5656" max="5666" width="11.85546875" style="1" customWidth="1"/>
    <col min="5667" max="5667" width="14.42578125" style="1" customWidth="1"/>
    <col min="5668" max="5888" width="9.140625" style="1"/>
    <col min="5889" max="5889" width="2.42578125" style="1" customWidth="1"/>
    <col min="5890" max="5890" width="47.7109375" style="1" customWidth="1"/>
    <col min="5891" max="5891" width="31" style="1" customWidth="1"/>
    <col min="5892" max="5892" width="9.5703125" style="1" customWidth="1"/>
    <col min="5893" max="5893" width="22.42578125" style="1" customWidth="1"/>
    <col min="5894" max="5894" width="23.7109375" style="1" customWidth="1"/>
    <col min="5895" max="5895" width="11.42578125" style="1" customWidth="1"/>
    <col min="5896" max="5896" width="11" style="1" customWidth="1"/>
    <col min="5897" max="5897" width="17" style="1" customWidth="1"/>
    <col min="5898" max="5910" width="15.42578125" style="1" customWidth="1"/>
    <col min="5911" max="5911" width="13.7109375" style="1" customWidth="1"/>
    <col min="5912" max="5922" width="11.85546875" style="1" customWidth="1"/>
    <col min="5923" max="5923" width="14.42578125" style="1" customWidth="1"/>
    <col min="5924" max="6144" width="9.140625" style="1"/>
    <col min="6145" max="6145" width="2.42578125" style="1" customWidth="1"/>
    <col min="6146" max="6146" width="47.7109375" style="1" customWidth="1"/>
    <col min="6147" max="6147" width="31" style="1" customWidth="1"/>
    <col min="6148" max="6148" width="9.5703125" style="1" customWidth="1"/>
    <col min="6149" max="6149" width="22.42578125" style="1" customWidth="1"/>
    <col min="6150" max="6150" width="23.7109375" style="1" customWidth="1"/>
    <col min="6151" max="6151" width="11.42578125" style="1" customWidth="1"/>
    <col min="6152" max="6152" width="11" style="1" customWidth="1"/>
    <col min="6153" max="6153" width="17" style="1" customWidth="1"/>
    <col min="6154" max="6166" width="15.42578125" style="1" customWidth="1"/>
    <col min="6167" max="6167" width="13.7109375" style="1" customWidth="1"/>
    <col min="6168" max="6178" width="11.85546875" style="1" customWidth="1"/>
    <col min="6179" max="6179" width="14.42578125" style="1" customWidth="1"/>
    <col min="6180" max="6400" width="9.140625" style="1"/>
    <col min="6401" max="6401" width="2.42578125" style="1" customWidth="1"/>
    <col min="6402" max="6402" width="47.7109375" style="1" customWidth="1"/>
    <col min="6403" max="6403" width="31" style="1" customWidth="1"/>
    <col min="6404" max="6404" width="9.5703125" style="1" customWidth="1"/>
    <col min="6405" max="6405" width="22.42578125" style="1" customWidth="1"/>
    <col min="6406" max="6406" width="23.7109375" style="1" customWidth="1"/>
    <col min="6407" max="6407" width="11.42578125" style="1" customWidth="1"/>
    <col min="6408" max="6408" width="11" style="1" customWidth="1"/>
    <col min="6409" max="6409" width="17" style="1" customWidth="1"/>
    <col min="6410" max="6422" width="15.42578125" style="1" customWidth="1"/>
    <col min="6423" max="6423" width="13.7109375" style="1" customWidth="1"/>
    <col min="6424" max="6434" width="11.85546875" style="1" customWidth="1"/>
    <col min="6435" max="6435" width="14.42578125" style="1" customWidth="1"/>
    <col min="6436" max="6656" width="9.140625" style="1"/>
    <col min="6657" max="6657" width="2.42578125" style="1" customWidth="1"/>
    <col min="6658" max="6658" width="47.7109375" style="1" customWidth="1"/>
    <col min="6659" max="6659" width="31" style="1" customWidth="1"/>
    <col min="6660" max="6660" width="9.5703125" style="1" customWidth="1"/>
    <col min="6661" max="6661" width="22.42578125" style="1" customWidth="1"/>
    <col min="6662" max="6662" width="23.7109375" style="1" customWidth="1"/>
    <col min="6663" max="6663" width="11.42578125" style="1" customWidth="1"/>
    <col min="6664" max="6664" width="11" style="1" customWidth="1"/>
    <col min="6665" max="6665" width="17" style="1" customWidth="1"/>
    <col min="6666" max="6678" width="15.42578125" style="1" customWidth="1"/>
    <col min="6679" max="6679" width="13.7109375" style="1" customWidth="1"/>
    <col min="6680" max="6690" width="11.85546875" style="1" customWidth="1"/>
    <col min="6691" max="6691" width="14.42578125" style="1" customWidth="1"/>
    <col min="6692" max="6912" width="9.140625" style="1"/>
    <col min="6913" max="6913" width="2.42578125" style="1" customWidth="1"/>
    <col min="6914" max="6914" width="47.7109375" style="1" customWidth="1"/>
    <col min="6915" max="6915" width="31" style="1" customWidth="1"/>
    <col min="6916" max="6916" width="9.5703125" style="1" customWidth="1"/>
    <col min="6917" max="6917" width="22.42578125" style="1" customWidth="1"/>
    <col min="6918" max="6918" width="23.7109375" style="1" customWidth="1"/>
    <col min="6919" max="6919" width="11.42578125" style="1" customWidth="1"/>
    <col min="6920" max="6920" width="11" style="1" customWidth="1"/>
    <col min="6921" max="6921" width="17" style="1" customWidth="1"/>
    <col min="6922" max="6934" width="15.42578125" style="1" customWidth="1"/>
    <col min="6935" max="6935" width="13.7109375" style="1" customWidth="1"/>
    <col min="6936" max="6946" width="11.85546875" style="1" customWidth="1"/>
    <col min="6947" max="6947" width="14.42578125" style="1" customWidth="1"/>
    <col min="6948" max="7168" width="9.140625" style="1"/>
    <col min="7169" max="7169" width="2.42578125" style="1" customWidth="1"/>
    <col min="7170" max="7170" width="47.7109375" style="1" customWidth="1"/>
    <col min="7171" max="7171" width="31" style="1" customWidth="1"/>
    <col min="7172" max="7172" width="9.5703125" style="1" customWidth="1"/>
    <col min="7173" max="7173" width="22.42578125" style="1" customWidth="1"/>
    <col min="7174" max="7174" width="23.7109375" style="1" customWidth="1"/>
    <col min="7175" max="7175" width="11.42578125" style="1" customWidth="1"/>
    <col min="7176" max="7176" width="11" style="1" customWidth="1"/>
    <col min="7177" max="7177" width="17" style="1" customWidth="1"/>
    <col min="7178" max="7190" width="15.42578125" style="1" customWidth="1"/>
    <col min="7191" max="7191" width="13.7109375" style="1" customWidth="1"/>
    <col min="7192" max="7202" width="11.85546875" style="1" customWidth="1"/>
    <col min="7203" max="7203" width="14.42578125" style="1" customWidth="1"/>
    <col min="7204" max="7424" width="9.140625" style="1"/>
    <col min="7425" max="7425" width="2.42578125" style="1" customWidth="1"/>
    <col min="7426" max="7426" width="47.7109375" style="1" customWidth="1"/>
    <col min="7427" max="7427" width="31" style="1" customWidth="1"/>
    <col min="7428" max="7428" width="9.5703125" style="1" customWidth="1"/>
    <col min="7429" max="7429" width="22.42578125" style="1" customWidth="1"/>
    <col min="7430" max="7430" width="23.7109375" style="1" customWidth="1"/>
    <col min="7431" max="7431" width="11.42578125" style="1" customWidth="1"/>
    <col min="7432" max="7432" width="11" style="1" customWidth="1"/>
    <col min="7433" max="7433" width="17" style="1" customWidth="1"/>
    <col min="7434" max="7446" width="15.42578125" style="1" customWidth="1"/>
    <col min="7447" max="7447" width="13.7109375" style="1" customWidth="1"/>
    <col min="7448" max="7458" width="11.85546875" style="1" customWidth="1"/>
    <col min="7459" max="7459" width="14.42578125" style="1" customWidth="1"/>
    <col min="7460" max="7680" width="9.140625" style="1"/>
    <col min="7681" max="7681" width="2.42578125" style="1" customWidth="1"/>
    <col min="7682" max="7682" width="47.7109375" style="1" customWidth="1"/>
    <col min="7683" max="7683" width="31" style="1" customWidth="1"/>
    <col min="7684" max="7684" width="9.5703125" style="1" customWidth="1"/>
    <col min="7685" max="7685" width="22.42578125" style="1" customWidth="1"/>
    <col min="7686" max="7686" width="23.7109375" style="1" customWidth="1"/>
    <col min="7687" max="7687" width="11.42578125" style="1" customWidth="1"/>
    <col min="7688" max="7688" width="11" style="1" customWidth="1"/>
    <col min="7689" max="7689" width="17" style="1" customWidth="1"/>
    <col min="7690" max="7702" width="15.42578125" style="1" customWidth="1"/>
    <col min="7703" max="7703" width="13.7109375" style="1" customWidth="1"/>
    <col min="7704" max="7714" width="11.85546875" style="1" customWidth="1"/>
    <col min="7715" max="7715" width="14.42578125" style="1" customWidth="1"/>
    <col min="7716" max="7936" width="9.140625" style="1"/>
    <col min="7937" max="7937" width="2.42578125" style="1" customWidth="1"/>
    <col min="7938" max="7938" width="47.7109375" style="1" customWidth="1"/>
    <col min="7939" max="7939" width="31" style="1" customWidth="1"/>
    <col min="7940" max="7940" width="9.5703125" style="1" customWidth="1"/>
    <col min="7941" max="7941" width="22.42578125" style="1" customWidth="1"/>
    <col min="7942" max="7942" width="23.7109375" style="1" customWidth="1"/>
    <col min="7943" max="7943" width="11.42578125" style="1" customWidth="1"/>
    <col min="7944" max="7944" width="11" style="1" customWidth="1"/>
    <col min="7945" max="7945" width="17" style="1" customWidth="1"/>
    <col min="7946" max="7958" width="15.42578125" style="1" customWidth="1"/>
    <col min="7959" max="7959" width="13.7109375" style="1" customWidth="1"/>
    <col min="7960" max="7970" width="11.85546875" style="1" customWidth="1"/>
    <col min="7971" max="7971" width="14.42578125" style="1" customWidth="1"/>
    <col min="7972" max="8192" width="9.140625" style="1"/>
    <col min="8193" max="8193" width="2.42578125" style="1" customWidth="1"/>
    <col min="8194" max="8194" width="47.7109375" style="1" customWidth="1"/>
    <col min="8195" max="8195" width="31" style="1" customWidth="1"/>
    <col min="8196" max="8196" width="9.5703125" style="1" customWidth="1"/>
    <col min="8197" max="8197" width="22.42578125" style="1" customWidth="1"/>
    <col min="8198" max="8198" width="23.7109375" style="1" customWidth="1"/>
    <col min="8199" max="8199" width="11.42578125" style="1" customWidth="1"/>
    <col min="8200" max="8200" width="11" style="1" customWidth="1"/>
    <col min="8201" max="8201" width="17" style="1" customWidth="1"/>
    <col min="8202" max="8214" width="15.42578125" style="1" customWidth="1"/>
    <col min="8215" max="8215" width="13.7109375" style="1" customWidth="1"/>
    <col min="8216" max="8226" width="11.85546875" style="1" customWidth="1"/>
    <col min="8227" max="8227" width="14.42578125" style="1" customWidth="1"/>
    <col min="8228" max="8448" width="9.140625" style="1"/>
    <col min="8449" max="8449" width="2.42578125" style="1" customWidth="1"/>
    <col min="8450" max="8450" width="47.7109375" style="1" customWidth="1"/>
    <col min="8451" max="8451" width="31" style="1" customWidth="1"/>
    <col min="8452" max="8452" width="9.5703125" style="1" customWidth="1"/>
    <col min="8453" max="8453" width="22.42578125" style="1" customWidth="1"/>
    <col min="8454" max="8454" width="23.7109375" style="1" customWidth="1"/>
    <col min="8455" max="8455" width="11.42578125" style="1" customWidth="1"/>
    <col min="8456" max="8456" width="11" style="1" customWidth="1"/>
    <col min="8457" max="8457" width="17" style="1" customWidth="1"/>
    <col min="8458" max="8470" width="15.42578125" style="1" customWidth="1"/>
    <col min="8471" max="8471" width="13.7109375" style="1" customWidth="1"/>
    <col min="8472" max="8482" width="11.85546875" style="1" customWidth="1"/>
    <col min="8483" max="8483" width="14.42578125" style="1" customWidth="1"/>
    <col min="8484" max="8704" width="9.140625" style="1"/>
    <col min="8705" max="8705" width="2.42578125" style="1" customWidth="1"/>
    <col min="8706" max="8706" width="47.7109375" style="1" customWidth="1"/>
    <col min="8707" max="8707" width="31" style="1" customWidth="1"/>
    <col min="8708" max="8708" width="9.5703125" style="1" customWidth="1"/>
    <col min="8709" max="8709" width="22.42578125" style="1" customWidth="1"/>
    <col min="8710" max="8710" width="23.7109375" style="1" customWidth="1"/>
    <col min="8711" max="8711" width="11.42578125" style="1" customWidth="1"/>
    <col min="8712" max="8712" width="11" style="1" customWidth="1"/>
    <col min="8713" max="8713" width="17" style="1" customWidth="1"/>
    <col min="8714" max="8726" width="15.42578125" style="1" customWidth="1"/>
    <col min="8727" max="8727" width="13.7109375" style="1" customWidth="1"/>
    <col min="8728" max="8738" width="11.85546875" style="1" customWidth="1"/>
    <col min="8739" max="8739" width="14.42578125" style="1" customWidth="1"/>
    <col min="8740" max="8960" width="9.140625" style="1"/>
    <col min="8961" max="8961" width="2.42578125" style="1" customWidth="1"/>
    <col min="8962" max="8962" width="47.7109375" style="1" customWidth="1"/>
    <col min="8963" max="8963" width="31" style="1" customWidth="1"/>
    <col min="8964" max="8964" width="9.5703125" style="1" customWidth="1"/>
    <col min="8965" max="8965" width="22.42578125" style="1" customWidth="1"/>
    <col min="8966" max="8966" width="23.7109375" style="1" customWidth="1"/>
    <col min="8967" max="8967" width="11.42578125" style="1" customWidth="1"/>
    <col min="8968" max="8968" width="11" style="1" customWidth="1"/>
    <col min="8969" max="8969" width="17" style="1" customWidth="1"/>
    <col min="8970" max="8982" width="15.42578125" style="1" customWidth="1"/>
    <col min="8983" max="8983" width="13.7109375" style="1" customWidth="1"/>
    <col min="8984" max="8994" width="11.85546875" style="1" customWidth="1"/>
    <col min="8995" max="8995" width="14.42578125" style="1" customWidth="1"/>
    <col min="8996" max="9216" width="9.140625" style="1"/>
    <col min="9217" max="9217" width="2.42578125" style="1" customWidth="1"/>
    <col min="9218" max="9218" width="47.7109375" style="1" customWidth="1"/>
    <col min="9219" max="9219" width="31" style="1" customWidth="1"/>
    <col min="9220" max="9220" width="9.5703125" style="1" customWidth="1"/>
    <col min="9221" max="9221" width="22.42578125" style="1" customWidth="1"/>
    <col min="9222" max="9222" width="23.7109375" style="1" customWidth="1"/>
    <col min="9223" max="9223" width="11.42578125" style="1" customWidth="1"/>
    <col min="9224" max="9224" width="11" style="1" customWidth="1"/>
    <col min="9225" max="9225" width="17" style="1" customWidth="1"/>
    <col min="9226" max="9238" width="15.42578125" style="1" customWidth="1"/>
    <col min="9239" max="9239" width="13.7109375" style="1" customWidth="1"/>
    <col min="9240" max="9250" width="11.85546875" style="1" customWidth="1"/>
    <col min="9251" max="9251" width="14.42578125" style="1" customWidth="1"/>
    <col min="9252" max="9472" width="9.140625" style="1"/>
    <col min="9473" max="9473" width="2.42578125" style="1" customWidth="1"/>
    <col min="9474" max="9474" width="47.7109375" style="1" customWidth="1"/>
    <col min="9475" max="9475" width="31" style="1" customWidth="1"/>
    <col min="9476" max="9476" width="9.5703125" style="1" customWidth="1"/>
    <col min="9477" max="9477" width="22.42578125" style="1" customWidth="1"/>
    <col min="9478" max="9478" width="23.7109375" style="1" customWidth="1"/>
    <col min="9479" max="9479" width="11.42578125" style="1" customWidth="1"/>
    <col min="9480" max="9480" width="11" style="1" customWidth="1"/>
    <col min="9481" max="9481" width="17" style="1" customWidth="1"/>
    <col min="9482" max="9494" width="15.42578125" style="1" customWidth="1"/>
    <col min="9495" max="9495" width="13.7109375" style="1" customWidth="1"/>
    <col min="9496" max="9506" width="11.85546875" style="1" customWidth="1"/>
    <col min="9507" max="9507" width="14.42578125" style="1" customWidth="1"/>
    <col min="9508" max="9728" width="9.140625" style="1"/>
    <col min="9729" max="9729" width="2.42578125" style="1" customWidth="1"/>
    <col min="9730" max="9730" width="47.7109375" style="1" customWidth="1"/>
    <col min="9731" max="9731" width="31" style="1" customWidth="1"/>
    <col min="9732" max="9732" width="9.5703125" style="1" customWidth="1"/>
    <col min="9733" max="9733" width="22.42578125" style="1" customWidth="1"/>
    <col min="9734" max="9734" width="23.7109375" style="1" customWidth="1"/>
    <col min="9735" max="9735" width="11.42578125" style="1" customWidth="1"/>
    <col min="9736" max="9736" width="11" style="1" customWidth="1"/>
    <col min="9737" max="9737" width="17" style="1" customWidth="1"/>
    <col min="9738" max="9750" width="15.42578125" style="1" customWidth="1"/>
    <col min="9751" max="9751" width="13.7109375" style="1" customWidth="1"/>
    <col min="9752" max="9762" width="11.85546875" style="1" customWidth="1"/>
    <col min="9763" max="9763" width="14.42578125" style="1" customWidth="1"/>
    <col min="9764" max="9984" width="9.140625" style="1"/>
    <col min="9985" max="9985" width="2.42578125" style="1" customWidth="1"/>
    <col min="9986" max="9986" width="47.7109375" style="1" customWidth="1"/>
    <col min="9987" max="9987" width="31" style="1" customWidth="1"/>
    <col min="9988" max="9988" width="9.5703125" style="1" customWidth="1"/>
    <col min="9989" max="9989" width="22.42578125" style="1" customWidth="1"/>
    <col min="9990" max="9990" width="23.7109375" style="1" customWidth="1"/>
    <col min="9991" max="9991" width="11.42578125" style="1" customWidth="1"/>
    <col min="9992" max="9992" width="11" style="1" customWidth="1"/>
    <col min="9993" max="9993" width="17" style="1" customWidth="1"/>
    <col min="9994" max="10006" width="15.42578125" style="1" customWidth="1"/>
    <col min="10007" max="10007" width="13.7109375" style="1" customWidth="1"/>
    <col min="10008" max="10018" width="11.85546875" style="1" customWidth="1"/>
    <col min="10019" max="10019" width="14.42578125" style="1" customWidth="1"/>
    <col min="10020" max="10240" width="9.140625" style="1"/>
    <col min="10241" max="10241" width="2.42578125" style="1" customWidth="1"/>
    <col min="10242" max="10242" width="47.7109375" style="1" customWidth="1"/>
    <col min="10243" max="10243" width="31" style="1" customWidth="1"/>
    <col min="10244" max="10244" width="9.5703125" style="1" customWidth="1"/>
    <col min="10245" max="10245" width="22.42578125" style="1" customWidth="1"/>
    <col min="10246" max="10246" width="23.7109375" style="1" customWidth="1"/>
    <col min="10247" max="10247" width="11.42578125" style="1" customWidth="1"/>
    <col min="10248" max="10248" width="11" style="1" customWidth="1"/>
    <col min="10249" max="10249" width="17" style="1" customWidth="1"/>
    <col min="10250" max="10262" width="15.42578125" style="1" customWidth="1"/>
    <col min="10263" max="10263" width="13.7109375" style="1" customWidth="1"/>
    <col min="10264" max="10274" width="11.85546875" style="1" customWidth="1"/>
    <col min="10275" max="10275" width="14.42578125" style="1" customWidth="1"/>
    <col min="10276" max="10496" width="9.140625" style="1"/>
    <col min="10497" max="10497" width="2.42578125" style="1" customWidth="1"/>
    <col min="10498" max="10498" width="47.7109375" style="1" customWidth="1"/>
    <col min="10499" max="10499" width="31" style="1" customWidth="1"/>
    <col min="10500" max="10500" width="9.5703125" style="1" customWidth="1"/>
    <col min="10501" max="10501" width="22.42578125" style="1" customWidth="1"/>
    <col min="10502" max="10502" width="23.7109375" style="1" customWidth="1"/>
    <col min="10503" max="10503" width="11.42578125" style="1" customWidth="1"/>
    <col min="10504" max="10504" width="11" style="1" customWidth="1"/>
    <col min="10505" max="10505" width="17" style="1" customWidth="1"/>
    <col min="10506" max="10518" width="15.42578125" style="1" customWidth="1"/>
    <col min="10519" max="10519" width="13.7109375" style="1" customWidth="1"/>
    <col min="10520" max="10530" width="11.85546875" style="1" customWidth="1"/>
    <col min="10531" max="10531" width="14.42578125" style="1" customWidth="1"/>
    <col min="10532" max="10752" width="9.140625" style="1"/>
    <col min="10753" max="10753" width="2.42578125" style="1" customWidth="1"/>
    <col min="10754" max="10754" width="47.7109375" style="1" customWidth="1"/>
    <col min="10755" max="10755" width="31" style="1" customWidth="1"/>
    <col min="10756" max="10756" width="9.5703125" style="1" customWidth="1"/>
    <col min="10757" max="10757" width="22.42578125" style="1" customWidth="1"/>
    <col min="10758" max="10758" width="23.7109375" style="1" customWidth="1"/>
    <col min="10759" max="10759" width="11.42578125" style="1" customWidth="1"/>
    <col min="10760" max="10760" width="11" style="1" customWidth="1"/>
    <col min="10761" max="10761" width="17" style="1" customWidth="1"/>
    <col min="10762" max="10774" width="15.42578125" style="1" customWidth="1"/>
    <col min="10775" max="10775" width="13.7109375" style="1" customWidth="1"/>
    <col min="10776" max="10786" width="11.85546875" style="1" customWidth="1"/>
    <col min="10787" max="10787" width="14.42578125" style="1" customWidth="1"/>
    <col min="10788" max="11008" width="9.140625" style="1"/>
    <col min="11009" max="11009" width="2.42578125" style="1" customWidth="1"/>
    <col min="11010" max="11010" width="47.7109375" style="1" customWidth="1"/>
    <col min="11011" max="11011" width="31" style="1" customWidth="1"/>
    <col min="11012" max="11012" width="9.5703125" style="1" customWidth="1"/>
    <col min="11013" max="11013" width="22.42578125" style="1" customWidth="1"/>
    <col min="11014" max="11014" width="23.7109375" style="1" customWidth="1"/>
    <col min="11015" max="11015" width="11.42578125" style="1" customWidth="1"/>
    <col min="11016" max="11016" width="11" style="1" customWidth="1"/>
    <col min="11017" max="11017" width="17" style="1" customWidth="1"/>
    <col min="11018" max="11030" width="15.42578125" style="1" customWidth="1"/>
    <col min="11031" max="11031" width="13.7109375" style="1" customWidth="1"/>
    <col min="11032" max="11042" width="11.85546875" style="1" customWidth="1"/>
    <col min="11043" max="11043" width="14.42578125" style="1" customWidth="1"/>
    <col min="11044" max="11264" width="9.140625" style="1"/>
    <col min="11265" max="11265" width="2.42578125" style="1" customWidth="1"/>
    <col min="11266" max="11266" width="47.7109375" style="1" customWidth="1"/>
    <col min="11267" max="11267" width="31" style="1" customWidth="1"/>
    <col min="11268" max="11268" width="9.5703125" style="1" customWidth="1"/>
    <col min="11269" max="11269" width="22.42578125" style="1" customWidth="1"/>
    <col min="11270" max="11270" width="23.7109375" style="1" customWidth="1"/>
    <col min="11271" max="11271" width="11.42578125" style="1" customWidth="1"/>
    <col min="11272" max="11272" width="11" style="1" customWidth="1"/>
    <col min="11273" max="11273" width="17" style="1" customWidth="1"/>
    <col min="11274" max="11286" width="15.42578125" style="1" customWidth="1"/>
    <col min="11287" max="11287" width="13.7109375" style="1" customWidth="1"/>
    <col min="11288" max="11298" width="11.85546875" style="1" customWidth="1"/>
    <col min="11299" max="11299" width="14.42578125" style="1" customWidth="1"/>
    <col min="11300" max="11520" width="9.140625" style="1"/>
    <col min="11521" max="11521" width="2.42578125" style="1" customWidth="1"/>
    <col min="11522" max="11522" width="47.7109375" style="1" customWidth="1"/>
    <col min="11523" max="11523" width="31" style="1" customWidth="1"/>
    <col min="11524" max="11524" width="9.5703125" style="1" customWidth="1"/>
    <col min="11525" max="11525" width="22.42578125" style="1" customWidth="1"/>
    <col min="11526" max="11526" width="23.7109375" style="1" customWidth="1"/>
    <col min="11527" max="11527" width="11.42578125" style="1" customWidth="1"/>
    <col min="11528" max="11528" width="11" style="1" customWidth="1"/>
    <col min="11529" max="11529" width="17" style="1" customWidth="1"/>
    <col min="11530" max="11542" width="15.42578125" style="1" customWidth="1"/>
    <col min="11543" max="11543" width="13.7109375" style="1" customWidth="1"/>
    <col min="11544" max="11554" width="11.85546875" style="1" customWidth="1"/>
    <col min="11555" max="11555" width="14.42578125" style="1" customWidth="1"/>
    <col min="11556" max="11776" width="9.140625" style="1"/>
    <col min="11777" max="11777" width="2.42578125" style="1" customWidth="1"/>
    <col min="11778" max="11778" width="47.7109375" style="1" customWidth="1"/>
    <col min="11779" max="11779" width="31" style="1" customWidth="1"/>
    <col min="11780" max="11780" width="9.5703125" style="1" customWidth="1"/>
    <col min="11781" max="11781" width="22.42578125" style="1" customWidth="1"/>
    <col min="11782" max="11782" width="23.7109375" style="1" customWidth="1"/>
    <col min="11783" max="11783" width="11.42578125" style="1" customWidth="1"/>
    <col min="11784" max="11784" width="11" style="1" customWidth="1"/>
    <col min="11785" max="11785" width="17" style="1" customWidth="1"/>
    <col min="11786" max="11798" width="15.42578125" style="1" customWidth="1"/>
    <col min="11799" max="11799" width="13.7109375" style="1" customWidth="1"/>
    <col min="11800" max="11810" width="11.85546875" style="1" customWidth="1"/>
    <col min="11811" max="11811" width="14.42578125" style="1" customWidth="1"/>
    <col min="11812" max="12032" width="9.140625" style="1"/>
    <col min="12033" max="12033" width="2.42578125" style="1" customWidth="1"/>
    <col min="12034" max="12034" width="47.7109375" style="1" customWidth="1"/>
    <col min="12035" max="12035" width="31" style="1" customWidth="1"/>
    <col min="12036" max="12036" width="9.5703125" style="1" customWidth="1"/>
    <col min="12037" max="12037" width="22.42578125" style="1" customWidth="1"/>
    <col min="12038" max="12038" width="23.7109375" style="1" customWidth="1"/>
    <col min="12039" max="12039" width="11.42578125" style="1" customWidth="1"/>
    <col min="12040" max="12040" width="11" style="1" customWidth="1"/>
    <col min="12041" max="12041" width="17" style="1" customWidth="1"/>
    <col min="12042" max="12054" width="15.42578125" style="1" customWidth="1"/>
    <col min="12055" max="12055" width="13.7109375" style="1" customWidth="1"/>
    <col min="12056" max="12066" width="11.85546875" style="1" customWidth="1"/>
    <col min="12067" max="12067" width="14.42578125" style="1" customWidth="1"/>
    <col min="12068" max="12288" width="9.140625" style="1"/>
    <col min="12289" max="12289" width="2.42578125" style="1" customWidth="1"/>
    <col min="12290" max="12290" width="47.7109375" style="1" customWidth="1"/>
    <col min="12291" max="12291" width="31" style="1" customWidth="1"/>
    <col min="12292" max="12292" width="9.5703125" style="1" customWidth="1"/>
    <col min="12293" max="12293" width="22.42578125" style="1" customWidth="1"/>
    <col min="12294" max="12294" width="23.7109375" style="1" customWidth="1"/>
    <col min="12295" max="12295" width="11.42578125" style="1" customWidth="1"/>
    <col min="12296" max="12296" width="11" style="1" customWidth="1"/>
    <col min="12297" max="12297" width="17" style="1" customWidth="1"/>
    <col min="12298" max="12310" width="15.42578125" style="1" customWidth="1"/>
    <col min="12311" max="12311" width="13.7109375" style="1" customWidth="1"/>
    <col min="12312" max="12322" width="11.85546875" style="1" customWidth="1"/>
    <col min="12323" max="12323" width="14.42578125" style="1" customWidth="1"/>
    <col min="12324" max="12544" width="9.140625" style="1"/>
    <col min="12545" max="12545" width="2.42578125" style="1" customWidth="1"/>
    <col min="12546" max="12546" width="47.7109375" style="1" customWidth="1"/>
    <col min="12547" max="12547" width="31" style="1" customWidth="1"/>
    <col min="12548" max="12548" width="9.5703125" style="1" customWidth="1"/>
    <col min="12549" max="12549" width="22.42578125" style="1" customWidth="1"/>
    <col min="12550" max="12550" width="23.7109375" style="1" customWidth="1"/>
    <col min="12551" max="12551" width="11.42578125" style="1" customWidth="1"/>
    <col min="12552" max="12552" width="11" style="1" customWidth="1"/>
    <col min="12553" max="12553" width="17" style="1" customWidth="1"/>
    <col min="12554" max="12566" width="15.42578125" style="1" customWidth="1"/>
    <col min="12567" max="12567" width="13.7109375" style="1" customWidth="1"/>
    <col min="12568" max="12578" width="11.85546875" style="1" customWidth="1"/>
    <col min="12579" max="12579" width="14.42578125" style="1" customWidth="1"/>
    <col min="12580" max="12800" width="9.140625" style="1"/>
    <col min="12801" max="12801" width="2.42578125" style="1" customWidth="1"/>
    <col min="12802" max="12802" width="47.7109375" style="1" customWidth="1"/>
    <col min="12803" max="12803" width="31" style="1" customWidth="1"/>
    <col min="12804" max="12804" width="9.5703125" style="1" customWidth="1"/>
    <col min="12805" max="12805" width="22.42578125" style="1" customWidth="1"/>
    <col min="12806" max="12806" width="23.7109375" style="1" customWidth="1"/>
    <col min="12807" max="12807" width="11.42578125" style="1" customWidth="1"/>
    <col min="12808" max="12808" width="11" style="1" customWidth="1"/>
    <col min="12809" max="12809" width="17" style="1" customWidth="1"/>
    <col min="12810" max="12822" width="15.42578125" style="1" customWidth="1"/>
    <col min="12823" max="12823" width="13.7109375" style="1" customWidth="1"/>
    <col min="12824" max="12834" width="11.85546875" style="1" customWidth="1"/>
    <col min="12835" max="12835" width="14.42578125" style="1" customWidth="1"/>
    <col min="12836" max="13056" width="9.140625" style="1"/>
    <col min="13057" max="13057" width="2.42578125" style="1" customWidth="1"/>
    <col min="13058" max="13058" width="47.7109375" style="1" customWidth="1"/>
    <col min="13059" max="13059" width="31" style="1" customWidth="1"/>
    <col min="13060" max="13060" width="9.5703125" style="1" customWidth="1"/>
    <col min="13061" max="13061" width="22.42578125" style="1" customWidth="1"/>
    <col min="13062" max="13062" width="23.7109375" style="1" customWidth="1"/>
    <col min="13063" max="13063" width="11.42578125" style="1" customWidth="1"/>
    <col min="13064" max="13064" width="11" style="1" customWidth="1"/>
    <col min="13065" max="13065" width="17" style="1" customWidth="1"/>
    <col min="13066" max="13078" width="15.42578125" style="1" customWidth="1"/>
    <col min="13079" max="13079" width="13.7109375" style="1" customWidth="1"/>
    <col min="13080" max="13090" width="11.85546875" style="1" customWidth="1"/>
    <col min="13091" max="13091" width="14.42578125" style="1" customWidth="1"/>
    <col min="13092" max="13312" width="9.140625" style="1"/>
    <col min="13313" max="13313" width="2.42578125" style="1" customWidth="1"/>
    <col min="13314" max="13314" width="47.7109375" style="1" customWidth="1"/>
    <col min="13315" max="13315" width="31" style="1" customWidth="1"/>
    <col min="13316" max="13316" width="9.5703125" style="1" customWidth="1"/>
    <col min="13317" max="13317" width="22.42578125" style="1" customWidth="1"/>
    <col min="13318" max="13318" width="23.7109375" style="1" customWidth="1"/>
    <col min="13319" max="13319" width="11.42578125" style="1" customWidth="1"/>
    <col min="13320" max="13320" width="11" style="1" customWidth="1"/>
    <col min="13321" max="13321" width="17" style="1" customWidth="1"/>
    <col min="13322" max="13334" width="15.42578125" style="1" customWidth="1"/>
    <col min="13335" max="13335" width="13.7109375" style="1" customWidth="1"/>
    <col min="13336" max="13346" width="11.85546875" style="1" customWidth="1"/>
    <col min="13347" max="13347" width="14.42578125" style="1" customWidth="1"/>
    <col min="13348" max="13568" width="9.140625" style="1"/>
    <col min="13569" max="13569" width="2.42578125" style="1" customWidth="1"/>
    <col min="13570" max="13570" width="47.7109375" style="1" customWidth="1"/>
    <col min="13571" max="13571" width="31" style="1" customWidth="1"/>
    <col min="13572" max="13572" width="9.5703125" style="1" customWidth="1"/>
    <col min="13573" max="13573" width="22.42578125" style="1" customWidth="1"/>
    <col min="13574" max="13574" width="23.7109375" style="1" customWidth="1"/>
    <col min="13575" max="13575" width="11.42578125" style="1" customWidth="1"/>
    <col min="13576" max="13576" width="11" style="1" customWidth="1"/>
    <col min="13577" max="13577" width="17" style="1" customWidth="1"/>
    <col min="13578" max="13590" width="15.42578125" style="1" customWidth="1"/>
    <col min="13591" max="13591" width="13.7109375" style="1" customWidth="1"/>
    <col min="13592" max="13602" width="11.85546875" style="1" customWidth="1"/>
    <col min="13603" max="13603" width="14.42578125" style="1" customWidth="1"/>
    <col min="13604" max="13824" width="9.140625" style="1"/>
    <col min="13825" max="13825" width="2.42578125" style="1" customWidth="1"/>
    <col min="13826" max="13826" width="47.7109375" style="1" customWidth="1"/>
    <col min="13827" max="13827" width="31" style="1" customWidth="1"/>
    <col min="13828" max="13828" width="9.5703125" style="1" customWidth="1"/>
    <col min="13829" max="13829" width="22.42578125" style="1" customWidth="1"/>
    <col min="13830" max="13830" width="23.7109375" style="1" customWidth="1"/>
    <col min="13831" max="13831" width="11.42578125" style="1" customWidth="1"/>
    <col min="13832" max="13832" width="11" style="1" customWidth="1"/>
    <col min="13833" max="13833" width="17" style="1" customWidth="1"/>
    <col min="13834" max="13846" width="15.42578125" style="1" customWidth="1"/>
    <col min="13847" max="13847" width="13.7109375" style="1" customWidth="1"/>
    <col min="13848" max="13858" width="11.85546875" style="1" customWidth="1"/>
    <col min="13859" max="13859" width="14.42578125" style="1" customWidth="1"/>
    <col min="13860" max="14080" width="9.140625" style="1"/>
    <col min="14081" max="14081" width="2.42578125" style="1" customWidth="1"/>
    <col min="14082" max="14082" width="47.7109375" style="1" customWidth="1"/>
    <col min="14083" max="14083" width="31" style="1" customWidth="1"/>
    <col min="14084" max="14084" width="9.5703125" style="1" customWidth="1"/>
    <col min="14085" max="14085" width="22.42578125" style="1" customWidth="1"/>
    <col min="14086" max="14086" width="23.7109375" style="1" customWidth="1"/>
    <col min="14087" max="14087" width="11.42578125" style="1" customWidth="1"/>
    <col min="14088" max="14088" width="11" style="1" customWidth="1"/>
    <col min="14089" max="14089" width="17" style="1" customWidth="1"/>
    <col min="14090" max="14102" width="15.42578125" style="1" customWidth="1"/>
    <col min="14103" max="14103" width="13.7109375" style="1" customWidth="1"/>
    <col min="14104" max="14114" width="11.85546875" style="1" customWidth="1"/>
    <col min="14115" max="14115" width="14.42578125" style="1" customWidth="1"/>
    <col min="14116" max="14336" width="9.140625" style="1"/>
    <col min="14337" max="14337" width="2.42578125" style="1" customWidth="1"/>
    <col min="14338" max="14338" width="47.7109375" style="1" customWidth="1"/>
    <col min="14339" max="14339" width="31" style="1" customWidth="1"/>
    <col min="14340" max="14340" width="9.5703125" style="1" customWidth="1"/>
    <col min="14341" max="14341" width="22.42578125" style="1" customWidth="1"/>
    <col min="14342" max="14342" width="23.7109375" style="1" customWidth="1"/>
    <col min="14343" max="14343" width="11.42578125" style="1" customWidth="1"/>
    <col min="14344" max="14344" width="11" style="1" customWidth="1"/>
    <col min="14345" max="14345" width="17" style="1" customWidth="1"/>
    <col min="14346" max="14358" width="15.42578125" style="1" customWidth="1"/>
    <col min="14359" max="14359" width="13.7109375" style="1" customWidth="1"/>
    <col min="14360" max="14370" width="11.85546875" style="1" customWidth="1"/>
    <col min="14371" max="14371" width="14.42578125" style="1" customWidth="1"/>
    <col min="14372" max="14592" width="9.140625" style="1"/>
    <col min="14593" max="14593" width="2.42578125" style="1" customWidth="1"/>
    <col min="14594" max="14594" width="47.7109375" style="1" customWidth="1"/>
    <col min="14595" max="14595" width="31" style="1" customWidth="1"/>
    <col min="14596" max="14596" width="9.5703125" style="1" customWidth="1"/>
    <col min="14597" max="14597" width="22.42578125" style="1" customWidth="1"/>
    <col min="14598" max="14598" width="23.7109375" style="1" customWidth="1"/>
    <col min="14599" max="14599" width="11.42578125" style="1" customWidth="1"/>
    <col min="14600" max="14600" width="11" style="1" customWidth="1"/>
    <col min="14601" max="14601" width="17" style="1" customWidth="1"/>
    <col min="14602" max="14614" width="15.42578125" style="1" customWidth="1"/>
    <col min="14615" max="14615" width="13.7109375" style="1" customWidth="1"/>
    <col min="14616" max="14626" width="11.85546875" style="1" customWidth="1"/>
    <col min="14627" max="14627" width="14.42578125" style="1" customWidth="1"/>
    <col min="14628" max="14848" width="9.140625" style="1"/>
    <col min="14849" max="14849" width="2.42578125" style="1" customWidth="1"/>
    <col min="14850" max="14850" width="47.7109375" style="1" customWidth="1"/>
    <col min="14851" max="14851" width="31" style="1" customWidth="1"/>
    <col min="14852" max="14852" width="9.5703125" style="1" customWidth="1"/>
    <col min="14853" max="14853" width="22.42578125" style="1" customWidth="1"/>
    <col min="14854" max="14854" width="23.7109375" style="1" customWidth="1"/>
    <col min="14855" max="14855" width="11.42578125" style="1" customWidth="1"/>
    <col min="14856" max="14856" width="11" style="1" customWidth="1"/>
    <col min="14857" max="14857" width="17" style="1" customWidth="1"/>
    <col min="14858" max="14870" width="15.42578125" style="1" customWidth="1"/>
    <col min="14871" max="14871" width="13.7109375" style="1" customWidth="1"/>
    <col min="14872" max="14882" width="11.85546875" style="1" customWidth="1"/>
    <col min="14883" max="14883" width="14.42578125" style="1" customWidth="1"/>
    <col min="14884" max="15104" width="9.140625" style="1"/>
    <col min="15105" max="15105" width="2.42578125" style="1" customWidth="1"/>
    <col min="15106" max="15106" width="47.7109375" style="1" customWidth="1"/>
    <col min="15107" max="15107" width="31" style="1" customWidth="1"/>
    <col min="15108" max="15108" width="9.5703125" style="1" customWidth="1"/>
    <col min="15109" max="15109" width="22.42578125" style="1" customWidth="1"/>
    <col min="15110" max="15110" width="23.7109375" style="1" customWidth="1"/>
    <col min="15111" max="15111" width="11.42578125" style="1" customWidth="1"/>
    <col min="15112" max="15112" width="11" style="1" customWidth="1"/>
    <col min="15113" max="15113" width="17" style="1" customWidth="1"/>
    <col min="15114" max="15126" width="15.42578125" style="1" customWidth="1"/>
    <col min="15127" max="15127" width="13.7109375" style="1" customWidth="1"/>
    <col min="15128" max="15138" width="11.85546875" style="1" customWidth="1"/>
    <col min="15139" max="15139" width="14.42578125" style="1" customWidth="1"/>
    <col min="15140" max="15360" width="9.140625" style="1"/>
    <col min="15361" max="15361" width="2.42578125" style="1" customWidth="1"/>
    <col min="15362" max="15362" width="47.7109375" style="1" customWidth="1"/>
    <col min="15363" max="15363" width="31" style="1" customWidth="1"/>
    <col min="15364" max="15364" width="9.5703125" style="1" customWidth="1"/>
    <col min="15365" max="15365" width="22.42578125" style="1" customWidth="1"/>
    <col min="15366" max="15366" width="23.7109375" style="1" customWidth="1"/>
    <col min="15367" max="15367" width="11.42578125" style="1" customWidth="1"/>
    <col min="15368" max="15368" width="11" style="1" customWidth="1"/>
    <col min="15369" max="15369" width="17" style="1" customWidth="1"/>
    <col min="15370" max="15382" width="15.42578125" style="1" customWidth="1"/>
    <col min="15383" max="15383" width="13.7109375" style="1" customWidth="1"/>
    <col min="15384" max="15394" width="11.85546875" style="1" customWidth="1"/>
    <col min="15395" max="15395" width="14.42578125" style="1" customWidth="1"/>
    <col min="15396" max="15616" width="9.140625" style="1"/>
    <col min="15617" max="15617" width="2.42578125" style="1" customWidth="1"/>
    <col min="15618" max="15618" width="47.7109375" style="1" customWidth="1"/>
    <col min="15619" max="15619" width="31" style="1" customWidth="1"/>
    <col min="15620" max="15620" width="9.5703125" style="1" customWidth="1"/>
    <col min="15621" max="15621" width="22.42578125" style="1" customWidth="1"/>
    <col min="15622" max="15622" width="23.7109375" style="1" customWidth="1"/>
    <col min="15623" max="15623" width="11.42578125" style="1" customWidth="1"/>
    <col min="15624" max="15624" width="11" style="1" customWidth="1"/>
    <col min="15625" max="15625" width="17" style="1" customWidth="1"/>
    <col min="15626" max="15638" width="15.42578125" style="1" customWidth="1"/>
    <col min="15639" max="15639" width="13.7109375" style="1" customWidth="1"/>
    <col min="15640" max="15650" width="11.85546875" style="1" customWidth="1"/>
    <col min="15651" max="15651" width="14.42578125" style="1" customWidth="1"/>
    <col min="15652" max="15872" width="9.140625" style="1"/>
    <col min="15873" max="15873" width="2.42578125" style="1" customWidth="1"/>
    <col min="15874" max="15874" width="47.7109375" style="1" customWidth="1"/>
    <col min="15875" max="15875" width="31" style="1" customWidth="1"/>
    <col min="15876" max="15876" width="9.5703125" style="1" customWidth="1"/>
    <col min="15877" max="15877" width="22.42578125" style="1" customWidth="1"/>
    <col min="15878" max="15878" width="23.7109375" style="1" customWidth="1"/>
    <col min="15879" max="15879" width="11.42578125" style="1" customWidth="1"/>
    <col min="15880" max="15880" width="11" style="1" customWidth="1"/>
    <col min="15881" max="15881" width="17" style="1" customWidth="1"/>
    <col min="15882" max="15894" width="15.42578125" style="1" customWidth="1"/>
    <col min="15895" max="15895" width="13.7109375" style="1" customWidth="1"/>
    <col min="15896" max="15906" width="11.85546875" style="1" customWidth="1"/>
    <col min="15907" max="15907" width="14.42578125" style="1" customWidth="1"/>
    <col min="15908" max="16128" width="9.140625" style="1"/>
    <col min="16129" max="16129" width="2.42578125" style="1" customWidth="1"/>
    <col min="16130" max="16130" width="47.7109375" style="1" customWidth="1"/>
    <col min="16131" max="16131" width="31" style="1" customWidth="1"/>
    <col min="16132" max="16132" width="9.5703125" style="1" customWidth="1"/>
    <col min="16133" max="16133" width="22.42578125" style="1" customWidth="1"/>
    <col min="16134" max="16134" width="23.7109375" style="1" customWidth="1"/>
    <col min="16135" max="16135" width="11.42578125" style="1" customWidth="1"/>
    <col min="16136" max="16136" width="11" style="1" customWidth="1"/>
    <col min="16137" max="16137" width="17" style="1" customWidth="1"/>
    <col min="16138" max="16150" width="15.42578125" style="1" customWidth="1"/>
    <col min="16151" max="16151" width="13.7109375" style="1" customWidth="1"/>
    <col min="16152" max="16162" width="11.85546875" style="1" customWidth="1"/>
    <col min="16163" max="16163" width="14.42578125" style="1" customWidth="1"/>
    <col min="16164" max="16384" width="9.140625" style="1"/>
  </cols>
  <sheetData>
    <row r="1" spans="2:22" ht="13.5" thickBot="1" x14ac:dyDescent="0.25">
      <c r="B1" s="91"/>
      <c r="C1" s="196"/>
      <c r="D1" s="197"/>
      <c r="E1" s="198"/>
      <c r="F1" s="197"/>
      <c r="G1" s="198"/>
      <c r="H1" s="197"/>
      <c r="I1" s="197"/>
      <c r="J1" s="199"/>
      <c r="K1" s="200"/>
      <c r="L1" s="200"/>
      <c r="M1" s="200"/>
      <c r="N1" s="200"/>
      <c r="O1" s="200"/>
      <c r="P1" s="200"/>
      <c r="Q1" s="200"/>
      <c r="R1" s="200"/>
      <c r="S1" s="200"/>
      <c r="T1" s="111"/>
      <c r="U1" s="105"/>
      <c r="V1" s="201"/>
    </row>
    <row r="2" spans="2:22" ht="12.75" customHeight="1" x14ac:dyDescent="0.2">
      <c r="B2" s="141" t="s">
        <v>7</v>
      </c>
      <c r="C2" s="142"/>
      <c r="D2" s="143"/>
      <c r="E2" s="144"/>
      <c r="F2" s="273" t="s">
        <v>8</v>
      </c>
      <c r="G2" s="274"/>
      <c r="H2" s="142" t="s">
        <v>9</v>
      </c>
      <c r="I2" s="142" t="s">
        <v>10</v>
      </c>
      <c r="J2" s="275"/>
      <c r="K2" s="276"/>
      <c r="L2" s="271"/>
      <c r="M2" s="276"/>
      <c r="N2" s="271"/>
      <c r="O2" s="276"/>
      <c r="P2" s="271"/>
      <c r="Q2" s="276"/>
      <c r="R2" s="271"/>
      <c r="S2" s="272"/>
      <c r="T2" s="111"/>
      <c r="U2" s="105"/>
      <c r="V2" s="201"/>
    </row>
    <row r="3" spans="2:22" x14ac:dyDescent="0.2">
      <c r="B3" s="202" t="s">
        <v>11</v>
      </c>
      <c r="C3" s="95">
        <v>0.33090000000000003</v>
      </c>
      <c r="D3" s="203"/>
      <c r="E3" s="96"/>
      <c r="F3" s="281" t="s">
        <v>12</v>
      </c>
      <c r="G3" s="282"/>
      <c r="H3" s="96">
        <v>0.04</v>
      </c>
      <c r="I3" s="204">
        <v>1</v>
      </c>
      <c r="J3" s="289"/>
      <c r="K3" s="290"/>
      <c r="L3" s="277"/>
      <c r="M3" s="278"/>
      <c r="N3" s="277"/>
      <c r="O3" s="278"/>
      <c r="P3" s="277"/>
      <c r="Q3" s="278"/>
      <c r="R3" s="279"/>
      <c r="S3" s="280"/>
      <c r="T3" s="111"/>
      <c r="U3" s="105"/>
      <c r="V3" s="201"/>
    </row>
    <row r="4" spans="2:22" x14ac:dyDescent="0.2">
      <c r="B4" s="205"/>
      <c r="C4" s="96"/>
      <c r="D4" s="203"/>
      <c r="E4" s="96"/>
      <c r="F4" s="281" t="s">
        <v>13</v>
      </c>
      <c r="G4" s="282"/>
      <c r="H4" s="96">
        <v>0</v>
      </c>
      <c r="I4" s="204">
        <v>1</v>
      </c>
      <c r="J4" s="283"/>
      <c r="K4" s="284"/>
      <c r="L4" s="285"/>
      <c r="M4" s="286"/>
      <c r="N4" s="285"/>
      <c r="O4" s="286"/>
      <c r="P4" s="285"/>
      <c r="Q4" s="286"/>
      <c r="R4" s="287"/>
      <c r="S4" s="288"/>
      <c r="T4" s="111"/>
      <c r="U4" s="105"/>
      <c r="V4" s="201"/>
    </row>
    <row r="5" spans="2:22" x14ac:dyDescent="0.2">
      <c r="B5" s="205" t="s">
        <v>14</v>
      </c>
      <c r="C5" s="96">
        <v>0.1</v>
      </c>
      <c r="D5" s="203"/>
      <c r="E5" s="96"/>
      <c r="F5" s="281" t="s">
        <v>15</v>
      </c>
      <c r="G5" s="282"/>
      <c r="H5" s="96">
        <v>0.04</v>
      </c>
      <c r="I5" s="204">
        <v>1</v>
      </c>
      <c r="J5" s="283"/>
      <c r="K5" s="284"/>
      <c r="L5" s="291"/>
      <c r="M5" s="284"/>
      <c r="N5" s="291"/>
      <c r="O5" s="284"/>
      <c r="P5" s="291"/>
      <c r="Q5" s="284"/>
      <c r="R5" s="287"/>
      <c r="S5" s="288"/>
      <c r="T5" s="111"/>
      <c r="U5" s="105"/>
      <c r="V5" s="201"/>
    </row>
    <row r="6" spans="2:22" x14ac:dyDescent="0.2">
      <c r="B6" s="205"/>
      <c r="C6" s="96"/>
      <c r="D6" s="203"/>
      <c r="E6" s="96"/>
      <c r="F6" s="281" t="s">
        <v>16</v>
      </c>
      <c r="G6" s="282"/>
      <c r="H6" s="96">
        <v>0.04</v>
      </c>
      <c r="I6" s="204">
        <v>1</v>
      </c>
      <c r="J6" s="283"/>
      <c r="K6" s="284"/>
      <c r="L6" s="285"/>
      <c r="M6" s="286"/>
      <c r="N6" s="285"/>
      <c r="O6" s="286"/>
      <c r="P6" s="285"/>
      <c r="Q6" s="286"/>
      <c r="R6" s="287"/>
      <c r="S6" s="288"/>
      <c r="T6" s="111"/>
      <c r="U6" s="105"/>
      <c r="V6" s="201"/>
    </row>
    <row r="7" spans="2:22" x14ac:dyDescent="0.2">
      <c r="B7" s="205" t="s">
        <v>17</v>
      </c>
      <c r="C7" s="96" t="s">
        <v>18</v>
      </c>
      <c r="D7" s="203"/>
      <c r="E7" s="96"/>
      <c r="F7" s="281" t="s">
        <v>19</v>
      </c>
      <c r="G7" s="282"/>
      <c r="H7" s="96">
        <v>0.04</v>
      </c>
      <c r="I7" s="204">
        <v>1</v>
      </c>
      <c r="J7" s="283"/>
      <c r="K7" s="284"/>
      <c r="L7" s="285"/>
      <c r="M7" s="286"/>
      <c r="N7" s="285"/>
      <c r="O7" s="286"/>
      <c r="P7" s="285"/>
      <c r="Q7" s="286"/>
      <c r="R7" s="287"/>
      <c r="S7" s="288"/>
      <c r="T7" s="111"/>
      <c r="U7" s="105"/>
      <c r="V7" s="201"/>
    </row>
    <row r="8" spans="2:22" ht="13.5" customHeight="1" thickBot="1" x14ac:dyDescent="0.25">
      <c r="B8" s="207" t="s">
        <v>20</v>
      </c>
      <c r="C8" s="145">
        <v>1</v>
      </c>
      <c r="D8" s="208" t="s">
        <v>21</v>
      </c>
      <c r="E8" s="146" t="s">
        <v>21</v>
      </c>
      <c r="F8" s="294"/>
      <c r="G8" s="295"/>
      <c r="H8" s="146"/>
      <c r="I8" s="209"/>
      <c r="J8" s="296"/>
      <c r="K8" s="297"/>
      <c r="L8" s="298"/>
      <c r="M8" s="299"/>
      <c r="N8" s="298"/>
      <c r="O8" s="299"/>
      <c r="P8" s="298"/>
      <c r="Q8" s="299"/>
      <c r="R8" s="292"/>
      <c r="S8" s="293"/>
      <c r="T8" s="111"/>
      <c r="U8" s="105"/>
      <c r="V8" s="201"/>
    </row>
    <row r="9" spans="2:22" x14ac:dyDescent="0.2">
      <c r="B9" s="105"/>
      <c r="C9" s="97"/>
      <c r="D9" s="210"/>
      <c r="E9" s="210"/>
      <c r="F9" s="210"/>
      <c r="G9" s="210"/>
      <c r="H9" s="98"/>
      <c r="I9" s="211"/>
      <c r="J9" s="206"/>
      <c r="K9" s="206"/>
      <c r="L9" s="212"/>
      <c r="M9" s="212"/>
      <c r="N9" s="212"/>
      <c r="O9" s="212"/>
      <c r="P9" s="212"/>
      <c r="Q9" s="212"/>
      <c r="R9" s="113"/>
      <c r="S9" s="106"/>
      <c r="T9" s="111"/>
      <c r="U9" s="105"/>
      <c r="V9" s="201"/>
    </row>
    <row r="10" spans="2:22" ht="13.5" thickBot="1" x14ac:dyDescent="0.25">
      <c r="B10" s="105"/>
      <c r="C10" s="97"/>
      <c r="D10" s="210"/>
      <c r="E10" s="210"/>
      <c r="F10" s="210"/>
      <c r="G10" s="210"/>
      <c r="H10" s="98"/>
      <c r="I10" s="211"/>
      <c r="J10" s="206"/>
      <c r="K10" s="206"/>
      <c r="L10" s="212"/>
      <c r="M10" s="212"/>
      <c r="N10" s="212"/>
      <c r="O10" s="212"/>
      <c r="P10" s="212"/>
      <c r="Q10" s="212"/>
      <c r="R10" s="113"/>
      <c r="S10" s="106"/>
      <c r="T10" s="111"/>
      <c r="U10" s="105"/>
      <c r="V10" s="201"/>
    </row>
    <row r="11" spans="2:22" x14ac:dyDescent="0.2">
      <c r="B11" s="305" t="s">
        <v>22</v>
      </c>
      <c r="C11" s="306"/>
      <c r="D11" s="306"/>
      <c r="E11" s="306"/>
      <c r="F11" s="306"/>
      <c r="G11" s="306"/>
      <c r="H11" s="306"/>
      <c r="I11" s="306"/>
      <c r="J11" s="147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4"/>
    </row>
    <row r="12" spans="2:22" s="4" customFormat="1" x14ac:dyDescent="0.2">
      <c r="B12" s="310" t="s">
        <v>0</v>
      </c>
      <c r="C12" s="311"/>
      <c r="D12" s="312"/>
      <c r="E12" s="312"/>
      <c r="F12" s="312" t="s">
        <v>23</v>
      </c>
      <c r="G12" s="312"/>
      <c r="H12" s="313"/>
      <c r="I12" s="313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70"/>
    </row>
    <row r="13" spans="2:22" s="4" customFormat="1" x14ac:dyDescent="0.2">
      <c r="B13" s="310" t="s">
        <v>126</v>
      </c>
      <c r="C13" s="311"/>
      <c r="D13" s="312"/>
      <c r="E13" s="312"/>
      <c r="F13" s="312"/>
      <c r="G13" s="312"/>
      <c r="H13" s="307"/>
      <c r="I13" s="307"/>
      <c r="J13" s="115" t="s">
        <v>24</v>
      </c>
      <c r="K13" s="115" t="s">
        <v>24</v>
      </c>
      <c r="L13" s="115" t="s">
        <v>24</v>
      </c>
      <c r="M13" s="115" t="s">
        <v>24</v>
      </c>
      <c r="N13" s="115" t="s">
        <v>24</v>
      </c>
      <c r="O13" s="115" t="s">
        <v>24</v>
      </c>
      <c r="P13" s="115" t="s">
        <v>24</v>
      </c>
      <c r="Q13" s="115" t="s">
        <v>24</v>
      </c>
      <c r="R13" s="115" t="s">
        <v>24</v>
      </c>
      <c r="S13" s="115" t="s">
        <v>24</v>
      </c>
      <c r="T13" s="115" t="s">
        <v>24</v>
      </c>
      <c r="U13" s="115" t="s">
        <v>24</v>
      </c>
      <c r="V13" s="171"/>
    </row>
    <row r="14" spans="2:22" s="4" customFormat="1" ht="30" customHeight="1" x14ac:dyDescent="0.2">
      <c r="B14" s="310" t="s">
        <v>25</v>
      </c>
      <c r="C14" s="311"/>
      <c r="D14" s="312"/>
      <c r="E14" s="312"/>
      <c r="F14" s="312"/>
      <c r="G14" s="312"/>
      <c r="H14" s="314" t="s">
        <v>128</v>
      </c>
      <c r="I14" s="314"/>
      <c r="J14" s="116">
        <v>1</v>
      </c>
      <c r="K14" s="116">
        <v>2</v>
      </c>
      <c r="L14" s="116">
        <v>3</v>
      </c>
      <c r="M14" s="116">
        <v>4</v>
      </c>
      <c r="N14" s="116">
        <v>5</v>
      </c>
      <c r="O14" s="116">
        <v>6</v>
      </c>
      <c r="P14" s="116">
        <v>7</v>
      </c>
      <c r="Q14" s="116">
        <v>8</v>
      </c>
      <c r="R14" s="116">
        <v>9</v>
      </c>
      <c r="S14" s="116">
        <v>10</v>
      </c>
      <c r="T14" s="116">
        <v>11</v>
      </c>
      <c r="U14" s="116">
        <v>12</v>
      </c>
      <c r="V14" s="171" t="s">
        <v>26</v>
      </c>
    </row>
    <row r="15" spans="2:22" s="4" customFormat="1" ht="18" customHeight="1" x14ac:dyDescent="0.2">
      <c r="B15" s="315" t="s">
        <v>1</v>
      </c>
      <c r="C15" s="316"/>
      <c r="D15" s="92" t="s">
        <v>27</v>
      </c>
      <c r="E15" s="93" t="s">
        <v>28</v>
      </c>
      <c r="F15" s="92" t="s">
        <v>27</v>
      </c>
      <c r="G15" s="93" t="s">
        <v>28</v>
      </c>
      <c r="H15" s="92" t="s">
        <v>28</v>
      </c>
      <c r="I15" s="94" t="s">
        <v>29</v>
      </c>
      <c r="J15" s="94" t="s">
        <v>29</v>
      </c>
      <c r="K15" s="94" t="s">
        <v>29</v>
      </c>
      <c r="L15" s="94" t="s">
        <v>29</v>
      </c>
      <c r="M15" s="94" t="s">
        <v>29</v>
      </c>
      <c r="N15" s="94" t="s">
        <v>29</v>
      </c>
      <c r="O15" s="94" t="s">
        <v>29</v>
      </c>
      <c r="P15" s="94" t="s">
        <v>29</v>
      </c>
      <c r="Q15" s="94" t="s">
        <v>29</v>
      </c>
      <c r="R15" s="94" t="s">
        <v>29</v>
      </c>
      <c r="S15" s="94" t="s">
        <v>29</v>
      </c>
      <c r="T15" s="94" t="s">
        <v>29</v>
      </c>
      <c r="U15" s="94" t="s">
        <v>29</v>
      </c>
      <c r="V15" s="172" t="s">
        <v>29</v>
      </c>
    </row>
    <row r="16" spans="2:22" ht="13.5" customHeight="1" x14ac:dyDescent="0.2">
      <c r="B16" s="317"/>
      <c r="C16" s="318"/>
      <c r="D16" s="197"/>
      <c r="E16" s="198"/>
      <c r="F16" s="197"/>
      <c r="G16" s="198"/>
      <c r="H16" s="197"/>
      <c r="I16" s="215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7"/>
    </row>
    <row r="17" spans="2:24" x14ac:dyDescent="0.2">
      <c r="B17" s="148" t="s">
        <v>30</v>
      </c>
      <c r="C17" s="218"/>
      <c r="D17" s="219"/>
      <c r="E17" s="218"/>
      <c r="F17" s="219"/>
      <c r="G17" s="218"/>
      <c r="H17" s="220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21"/>
      <c r="W17" s="105"/>
      <c r="X17" s="105"/>
    </row>
    <row r="18" spans="2:24" ht="11.25" customHeight="1" x14ac:dyDescent="0.2">
      <c r="B18" s="149"/>
      <c r="C18" s="222"/>
      <c r="D18" s="223"/>
      <c r="E18" s="121" t="s">
        <v>31</v>
      </c>
      <c r="F18" s="224" t="s">
        <v>32</v>
      </c>
      <c r="G18" s="121"/>
      <c r="H18" s="222" t="s">
        <v>33</v>
      </c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225"/>
      <c r="W18" s="105"/>
      <c r="X18" s="105"/>
    </row>
    <row r="19" spans="2:24" x14ac:dyDescent="0.2">
      <c r="B19" s="150" t="s">
        <v>142</v>
      </c>
      <c r="C19" s="108"/>
      <c r="D19" s="168"/>
      <c r="E19" s="119">
        <v>0</v>
      </c>
      <c r="F19" s="120">
        <f>E19/91</f>
        <v>0</v>
      </c>
      <c r="G19" s="121" t="s">
        <v>34</v>
      </c>
      <c r="H19" s="122">
        <v>91</v>
      </c>
      <c r="I19" s="123">
        <f>(F19*H19)</f>
        <v>0</v>
      </c>
      <c r="J19" s="124">
        <v>0</v>
      </c>
      <c r="K19" s="124">
        <v>0</v>
      </c>
      <c r="L19" s="124">
        <v>0</v>
      </c>
      <c r="M19" s="124">
        <v>0</v>
      </c>
      <c r="N19" s="124">
        <v>0</v>
      </c>
      <c r="O19" s="124">
        <v>0</v>
      </c>
      <c r="P19" s="124">
        <v>0</v>
      </c>
      <c r="Q19" s="124">
        <v>0</v>
      </c>
      <c r="R19" s="124">
        <v>0</v>
      </c>
      <c r="S19" s="124">
        <v>0</v>
      </c>
      <c r="T19" s="124">
        <v>0</v>
      </c>
      <c r="U19" s="124">
        <v>0</v>
      </c>
      <c r="V19" s="225">
        <f>J19+K19+L19+M19+N19+O19+P19+Q19+R19+S19+T19+U19</f>
        <v>0</v>
      </c>
      <c r="W19" s="112">
        <f>(I19-V19)</f>
        <v>0</v>
      </c>
      <c r="X19" s="226"/>
    </row>
    <row r="20" spans="2:24" x14ac:dyDescent="0.2">
      <c r="B20" s="150" t="s">
        <v>143</v>
      </c>
      <c r="C20" s="108"/>
      <c r="D20" s="118"/>
      <c r="E20" s="119">
        <v>0</v>
      </c>
      <c r="F20" s="120">
        <f t="shared" ref="F20:F21" si="0">E20/260</f>
        <v>0</v>
      </c>
      <c r="G20" s="121" t="s">
        <v>34</v>
      </c>
      <c r="H20" s="122">
        <v>260</v>
      </c>
      <c r="I20" s="123">
        <f t="shared" ref="I20:I21" si="1">(F20*H20)</f>
        <v>0</v>
      </c>
      <c r="J20" s="124">
        <v>0</v>
      </c>
      <c r="K20" s="124">
        <v>0</v>
      </c>
      <c r="L20" s="124">
        <v>0</v>
      </c>
      <c r="M20" s="124">
        <v>0</v>
      </c>
      <c r="N20" s="124">
        <v>0</v>
      </c>
      <c r="O20" s="124">
        <v>0</v>
      </c>
      <c r="P20" s="124">
        <v>0</v>
      </c>
      <c r="Q20" s="124">
        <v>0</v>
      </c>
      <c r="R20" s="124">
        <v>0</v>
      </c>
      <c r="S20" s="124">
        <v>0</v>
      </c>
      <c r="T20" s="124">
        <v>0</v>
      </c>
      <c r="U20" s="124">
        <v>0</v>
      </c>
      <c r="V20" s="225">
        <f t="shared" ref="V20:V21" si="2">J20+K20+L20+M20+N20+O20+P20+Q20+R20+S20+T20+U20</f>
        <v>0</v>
      </c>
      <c r="W20" s="112">
        <f t="shared" ref="W20:W75" si="3">(I20-V20)</f>
        <v>0</v>
      </c>
      <c r="X20" s="226"/>
    </row>
    <row r="21" spans="2:24" x14ac:dyDescent="0.2">
      <c r="B21" s="150" t="s">
        <v>144</v>
      </c>
      <c r="C21" s="108"/>
      <c r="D21" s="118"/>
      <c r="E21" s="119">
        <v>0</v>
      </c>
      <c r="F21" s="120">
        <f t="shared" si="0"/>
        <v>0</v>
      </c>
      <c r="G21" s="121" t="s">
        <v>34</v>
      </c>
      <c r="H21" s="122">
        <v>260</v>
      </c>
      <c r="I21" s="123">
        <f t="shared" si="1"/>
        <v>0</v>
      </c>
      <c r="J21" s="124">
        <v>0</v>
      </c>
      <c r="K21" s="124">
        <v>0</v>
      </c>
      <c r="L21" s="124">
        <v>0</v>
      </c>
      <c r="M21" s="124">
        <v>0</v>
      </c>
      <c r="N21" s="124">
        <v>0</v>
      </c>
      <c r="O21" s="124">
        <v>0</v>
      </c>
      <c r="P21" s="124">
        <v>0</v>
      </c>
      <c r="Q21" s="124">
        <v>0</v>
      </c>
      <c r="R21" s="124">
        <v>0</v>
      </c>
      <c r="S21" s="124">
        <v>0</v>
      </c>
      <c r="T21" s="124">
        <v>0</v>
      </c>
      <c r="U21" s="124">
        <v>0</v>
      </c>
      <c r="V21" s="225">
        <f t="shared" si="2"/>
        <v>0</v>
      </c>
      <c r="W21" s="112">
        <f t="shared" si="3"/>
        <v>0</v>
      </c>
      <c r="X21" s="226"/>
    </row>
    <row r="22" spans="2:24" x14ac:dyDescent="0.2">
      <c r="B22" s="150"/>
      <c r="C22" s="108"/>
      <c r="D22" s="118"/>
      <c r="E22" s="119"/>
      <c r="F22" s="120"/>
      <c r="G22" s="121"/>
      <c r="H22" s="122"/>
      <c r="I22" s="123"/>
      <c r="J22" s="124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225"/>
      <c r="W22" s="112"/>
      <c r="X22" s="226"/>
    </row>
    <row r="23" spans="2:24" x14ac:dyDescent="0.2">
      <c r="B23" s="150"/>
      <c r="C23" s="108"/>
      <c r="D23" s="118"/>
      <c r="E23" s="119"/>
      <c r="F23" s="120"/>
      <c r="G23" s="121"/>
      <c r="H23" s="122"/>
      <c r="I23" s="123"/>
      <c r="J23" s="124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225"/>
      <c r="W23" s="112"/>
      <c r="X23" s="226"/>
    </row>
    <row r="24" spans="2:24" x14ac:dyDescent="0.2">
      <c r="B24" s="150"/>
      <c r="C24" s="108"/>
      <c r="D24" s="118"/>
      <c r="E24" s="119"/>
      <c r="F24" s="120"/>
      <c r="G24" s="121"/>
      <c r="H24" s="122"/>
      <c r="I24" s="123"/>
      <c r="J24" s="124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225"/>
      <c r="W24" s="112"/>
      <c r="X24" s="226"/>
    </row>
    <row r="25" spans="2:24" x14ac:dyDescent="0.2">
      <c r="B25" s="150"/>
      <c r="C25" s="108"/>
      <c r="D25" s="118"/>
      <c r="E25" s="119"/>
      <c r="F25" s="120"/>
      <c r="G25" s="121"/>
      <c r="H25" s="122"/>
      <c r="I25" s="123"/>
      <c r="J25" s="124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225"/>
      <c r="W25" s="112"/>
      <c r="X25" s="226"/>
    </row>
    <row r="26" spans="2:24" ht="15" customHeight="1" x14ac:dyDescent="0.2">
      <c r="B26" s="150"/>
      <c r="C26" s="108"/>
      <c r="D26" s="118"/>
      <c r="E26" s="119"/>
      <c r="F26" s="120"/>
      <c r="G26" s="121"/>
      <c r="H26" s="122"/>
      <c r="I26" s="123"/>
      <c r="J26" s="124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225"/>
      <c r="W26" s="112"/>
      <c r="X26" s="226"/>
    </row>
    <row r="27" spans="2:24" ht="29.25" customHeight="1" x14ac:dyDescent="0.2">
      <c r="B27" s="150"/>
      <c r="C27" s="108"/>
      <c r="D27" s="118"/>
      <c r="E27" s="119"/>
      <c r="F27" s="120"/>
      <c r="G27" s="121"/>
      <c r="H27" s="122"/>
      <c r="I27" s="123"/>
      <c r="J27" s="124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225"/>
      <c r="W27" s="112"/>
      <c r="X27" s="226"/>
    </row>
    <row r="28" spans="2:24" ht="14.25" customHeight="1" x14ac:dyDescent="0.2">
      <c r="B28" s="150"/>
      <c r="C28" s="108"/>
      <c r="D28" s="118"/>
      <c r="E28" s="119"/>
      <c r="F28" s="120"/>
      <c r="G28" s="121"/>
      <c r="H28" s="122"/>
      <c r="I28" s="123"/>
      <c r="J28" s="124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225"/>
      <c r="W28" s="112"/>
      <c r="X28" s="226"/>
    </row>
    <row r="29" spans="2:24" ht="15" customHeight="1" x14ac:dyDescent="0.2">
      <c r="B29" s="319"/>
      <c r="C29" s="320"/>
      <c r="D29" s="123"/>
      <c r="E29" s="121"/>
      <c r="F29" s="168"/>
      <c r="G29" s="121"/>
      <c r="H29" s="222">
        <f>SUM(H19:H28)</f>
        <v>611</v>
      </c>
      <c r="I29" s="123">
        <f>SUM(I19:I28)</f>
        <v>0</v>
      </c>
      <c r="J29" s="227">
        <f>SUM(J19:J28)</f>
        <v>0</v>
      </c>
      <c r="K29" s="168">
        <f>SUM(K19:K28)</f>
        <v>0</v>
      </c>
      <c r="L29" s="168">
        <f>SUM(L19:L28)</f>
        <v>0</v>
      </c>
      <c r="M29" s="168">
        <f>SUM(M19:M28)</f>
        <v>0</v>
      </c>
      <c r="N29" s="168">
        <f>SUM(N19:N28)</f>
        <v>0</v>
      </c>
      <c r="O29" s="168">
        <f>SUM(O19:O28)</f>
        <v>0</v>
      </c>
      <c r="P29" s="168">
        <f>SUM(P19:P28)</f>
        <v>0</v>
      </c>
      <c r="Q29" s="168">
        <f>SUM(Q19:Q28)</f>
        <v>0</v>
      </c>
      <c r="R29" s="168">
        <f>SUM(R19:R28)</f>
        <v>0</v>
      </c>
      <c r="S29" s="168">
        <f>SUM(S19:S28)</f>
        <v>0</v>
      </c>
      <c r="T29" s="168">
        <f>SUM(T19:T28)</f>
        <v>0</v>
      </c>
      <c r="U29" s="168">
        <f>SUM(U19:U28)</f>
        <v>0</v>
      </c>
      <c r="V29" s="225">
        <f>SUM(V19:V28)</f>
        <v>0</v>
      </c>
      <c r="W29" s="112">
        <f t="shared" si="3"/>
        <v>0</v>
      </c>
      <c r="X29" s="105"/>
    </row>
    <row r="30" spans="2:24" ht="15" customHeight="1" thickBot="1" x14ac:dyDescent="0.25">
      <c r="B30" s="228"/>
      <c r="C30" s="229"/>
      <c r="D30" s="215"/>
      <c r="E30" s="230"/>
      <c r="F30" s="231"/>
      <c r="G30" s="230"/>
      <c r="H30" s="232"/>
      <c r="I30" s="215"/>
      <c r="J30" s="233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7"/>
      <c r="W30" s="112">
        <f t="shared" si="3"/>
        <v>0</v>
      </c>
      <c r="X30" s="105"/>
    </row>
    <row r="31" spans="2:24" s="9" customFormat="1" ht="13.5" thickBot="1" x14ac:dyDescent="0.25">
      <c r="B31" s="151" t="s">
        <v>46</v>
      </c>
      <c r="C31" s="77"/>
      <c r="D31" s="75"/>
      <c r="E31" s="7"/>
      <c r="F31" s="79"/>
      <c r="G31" s="7"/>
      <c r="H31" s="81">
        <f>H29</f>
        <v>611</v>
      </c>
      <c r="I31" s="86">
        <f>I29</f>
        <v>0</v>
      </c>
      <c r="J31" s="85">
        <f>J29</f>
        <v>0</v>
      </c>
      <c r="K31" s="8">
        <f t="shared" ref="K31:U31" si="4">K29</f>
        <v>0</v>
      </c>
      <c r="L31" s="8">
        <f t="shared" si="4"/>
        <v>0</v>
      </c>
      <c r="M31" s="8">
        <f t="shared" si="4"/>
        <v>0</v>
      </c>
      <c r="N31" s="8">
        <f t="shared" si="4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8">
        <f t="shared" si="4"/>
        <v>0</v>
      </c>
      <c r="U31" s="8">
        <f t="shared" si="4"/>
        <v>0</v>
      </c>
      <c r="V31" s="173">
        <f>V29</f>
        <v>0</v>
      </c>
      <c r="W31" s="112">
        <f t="shared" si="3"/>
        <v>0</v>
      </c>
    </row>
    <row r="32" spans="2:24" x14ac:dyDescent="0.2">
      <c r="B32" s="6"/>
      <c r="C32" s="198"/>
      <c r="D32" s="197"/>
      <c r="E32" s="198"/>
      <c r="F32" s="234"/>
      <c r="G32" s="198"/>
      <c r="H32" s="82"/>
      <c r="I32" s="87"/>
      <c r="J32" s="83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74"/>
      <c r="W32" s="112">
        <f t="shared" si="3"/>
        <v>0</v>
      </c>
      <c r="X32" s="105"/>
    </row>
    <row r="33" spans="2:24" x14ac:dyDescent="0.2">
      <c r="B33" s="148" t="s">
        <v>47</v>
      </c>
      <c r="C33" s="218"/>
      <c r="D33" s="235"/>
      <c r="E33" s="218"/>
      <c r="F33" s="235"/>
      <c r="G33" s="218"/>
      <c r="H33" s="220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V33" s="221"/>
      <c r="W33" s="112">
        <f t="shared" si="3"/>
        <v>0</v>
      </c>
      <c r="X33" s="105"/>
    </row>
    <row r="34" spans="2:24" x14ac:dyDescent="0.2">
      <c r="B34" s="152"/>
      <c r="C34" s="236"/>
      <c r="D34" s="237"/>
      <c r="E34" s="107"/>
      <c r="F34" s="238"/>
      <c r="G34" s="107"/>
      <c r="H34" s="222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225"/>
      <c r="W34" s="112">
        <f t="shared" si="3"/>
        <v>0</v>
      </c>
      <c r="X34" s="105"/>
    </row>
    <row r="35" spans="2:24" ht="19.5" customHeight="1" x14ac:dyDescent="0.2">
      <c r="B35" s="323"/>
      <c r="C35" s="239"/>
      <c r="D35" s="237"/>
      <c r="E35" s="121"/>
      <c r="F35" s="240"/>
      <c r="G35" s="121"/>
      <c r="H35" s="222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225"/>
      <c r="W35" s="112">
        <f t="shared" si="3"/>
        <v>0</v>
      </c>
      <c r="X35" s="105"/>
    </row>
    <row r="36" spans="2:24" x14ac:dyDescent="0.2">
      <c r="B36" s="153"/>
      <c r="C36" s="162"/>
      <c r="D36" s="237"/>
      <c r="E36" s="121"/>
      <c r="F36" s="241"/>
      <c r="G36" s="125"/>
      <c r="H36" s="222"/>
      <c r="I36" s="123"/>
      <c r="J36" s="242"/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242"/>
      <c r="V36" s="225">
        <f>J36+K36+L36+M36+N36+O36+P36+Q36+R36+S36+T36+U36</f>
        <v>0</v>
      </c>
      <c r="W36" s="112">
        <f t="shared" si="3"/>
        <v>0</v>
      </c>
      <c r="X36" s="105" t="s">
        <v>49</v>
      </c>
    </row>
    <row r="37" spans="2:24" x14ac:dyDescent="0.2">
      <c r="B37" s="153"/>
      <c r="C37" s="243"/>
      <c r="D37" s="237"/>
      <c r="E37" s="244"/>
      <c r="F37" s="119"/>
      <c r="G37" s="125"/>
      <c r="H37" s="222"/>
      <c r="I37" s="123"/>
      <c r="J37" s="242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25">
        <f t="shared" ref="V37" si="5">J37+K37+L37+M37+N37+O37+P37+Q37+R37+S37+T37+U37</f>
        <v>0</v>
      </c>
      <c r="W37" s="112">
        <f t="shared" si="3"/>
        <v>0</v>
      </c>
      <c r="X37" s="105" t="s">
        <v>49</v>
      </c>
    </row>
    <row r="38" spans="2:24" x14ac:dyDescent="0.2">
      <c r="B38" s="245"/>
      <c r="C38" s="236"/>
      <c r="D38" s="237"/>
      <c r="E38" s="244"/>
      <c r="F38" s="126"/>
      <c r="G38" s="121"/>
      <c r="H38" s="222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225"/>
      <c r="W38" s="112">
        <f t="shared" si="3"/>
        <v>0</v>
      </c>
      <c r="X38" s="105"/>
    </row>
    <row r="39" spans="2:24" s="9" customFormat="1" x14ac:dyDescent="0.2">
      <c r="B39" s="154" t="s">
        <v>50</v>
      </c>
      <c r="C39" s="127"/>
      <c r="D39" s="128"/>
      <c r="E39" s="127"/>
      <c r="F39" s="128"/>
      <c r="G39" s="129"/>
      <c r="H39" s="130"/>
      <c r="I39" s="131">
        <f t="shared" ref="I39:V39" si="6">SUM(I34:I38)</f>
        <v>0</v>
      </c>
      <c r="J39" s="131">
        <f t="shared" si="6"/>
        <v>0</v>
      </c>
      <c r="K39" s="131">
        <f t="shared" si="6"/>
        <v>0</v>
      </c>
      <c r="L39" s="131">
        <f t="shared" si="6"/>
        <v>0</v>
      </c>
      <c r="M39" s="131">
        <f t="shared" si="6"/>
        <v>0</v>
      </c>
      <c r="N39" s="131">
        <f t="shared" si="6"/>
        <v>0</v>
      </c>
      <c r="O39" s="131">
        <f t="shared" si="6"/>
        <v>0</v>
      </c>
      <c r="P39" s="131">
        <f t="shared" si="6"/>
        <v>0</v>
      </c>
      <c r="Q39" s="131">
        <f t="shared" si="6"/>
        <v>0</v>
      </c>
      <c r="R39" s="131">
        <f t="shared" si="6"/>
        <v>0</v>
      </c>
      <c r="S39" s="131">
        <f t="shared" si="6"/>
        <v>0</v>
      </c>
      <c r="T39" s="131">
        <f t="shared" si="6"/>
        <v>0</v>
      </c>
      <c r="U39" s="131">
        <f t="shared" si="6"/>
        <v>0</v>
      </c>
      <c r="V39" s="175">
        <f t="shared" si="6"/>
        <v>0</v>
      </c>
      <c r="W39" s="112">
        <f t="shared" si="3"/>
        <v>0</v>
      </c>
    </row>
    <row r="40" spans="2:24" x14ac:dyDescent="0.2">
      <c r="B40" s="6"/>
      <c r="C40" s="198"/>
      <c r="D40" s="197"/>
      <c r="E40" s="198"/>
      <c r="F40" s="197"/>
      <c r="G40" s="198"/>
      <c r="H40" s="232"/>
      <c r="I40" s="215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7"/>
      <c r="W40" s="112">
        <f t="shared" si="3"/>
        <v>0</v>
      </c>
      <c r="X40" s="105"/>
    </row>
    <row r="41" spans="2:24" x14ac:dyDescent="0.2">
      <c r="B41" s="148" t="s">
        <v>51</v>
      </c>
      <c r="C41" s="218"/>
      <c r="D41" s="219"/>
      <c r="E41" s="218"/>
      <c r="F41" s="219"/>
      <c r="G41" s="218"/>
      <c r="H41" s="220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  <c r="U41" s="219"/>
      <c r="V41" s="221"/>
      <c r="W41" s="112">
        <f t="shared" si="3"/>
        <v>0</v>
      </c>
      <c r="X41" s="105"/>
    </row>
    <row r="42" spans="2:24" x14ac:dyDescent="0.2">
      <c r="B42" s="149"/>
      <c r="C42" s="236"/>
      <c r="D42" s="123"/>
      <c r="E42" s="107"/>
      <c r="F42" s="123"/>
      <c r="G42" s="107"/>
      <c r="H42" s="222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225"/>
      <c r="W42" s="112">
        <f t="shared" si="3"/>
        <v>0</v>
      </c>
      <c r="X42" s="105"/>
    </row>
    <row r="43" spans="2:24" x14ac:dyDescent="0.2">
      <c r="B43" s="324"/>
      <c r="C43" s="325"/>
      <c r="D43" s="326"/>
      <c r="E43" s="327"/>
      <c r="F43" s="328"/>
      <c r="G43" s="327"/>
      <c r="H43" s="329"/>
      <c r="I43" s="330"/>
      <c r="J43" s="330"/>
      <c r="K43" s="330"/>
      <c r="L43" s="330"/>
      <c r="M43" s="330"/>
      <c r="N43" s="330"/>
      <c r="O43" s="330"/>
      <c r="P43" s="330"/>
      <c r="Q43" s="330"/>
      <c r="R43" s="330"/>
      <c r="S43" s="330"/>
      <c r="T43" s="330"/>
      <c r="U43" s="330"/>
      <c r="V43" s="225">
        <f>J43+K43+L43+M43+N43+O43+P43+Q43+R43+S43+T43+U43</f>
        <v>0</v>
      </c>
      <c r="W43" s="112">
        <f t="shared" si="3"/>
        <v>0</v>
      </c>
      <c r="X43" s="111"/>
    </row>
    <row r="44" spans="2:24" x14ac:dyDescent="0.2">
      <c r="B44" s="324"/>
      <c r="C44" s="325"/>
      <c r="D44" s="326"/>
      <c r="E44" s="327"/>
      <c r="F44" s="328"/>
      <c r="G44" s="327"/>
      <c r="H44" s="329"/>
      <c r="I44" s="330"/>
      <c r="J44" s="330"/>
      <c r="K44" s="330"/>
      <c r="L44" s="330"/>
      <c r="M44" s="330"/>
      <c r="N44" s="330"/>
      <c r="O44" s="330"/>
      <c r="P44" s="330"/>
      <c r="Q44" s="330"/>
      <c r="R44" s="330"/>
      <c r="S44" s="330"/>
      <c r="T44" s="330"/>
      <c r="U44" s="330"/>
      <c r="V44" s="225">
        <f t="shared" ref="V44:V54" si="7">J44+K44+L44+M44+N44+O44+P44+Q44+R44+S44+T44+U44</f>
        <v>0</v>
      </c>
      <c r="W44" s="112">
        <f t="shared" si="3"/>
        <v>0</v>
      </c>
      <c r="X44" s="111"/>
    </row>
    <row r="45" spans="2:24" x14ac:dyDescent="0.2">
      <c r="B45" s="324"/>
      <c r="C45" s="325"/>
      <c r="D45" s="326"/>
      <c r="E45" s="327"/>
      <c r="F45" s="328"/>
      <c r="G45" s="327"/>
      <c r="H45" s="329"/>
      <c r="I45" s="330"/>
      <c r="J45" s="330"/>
      <c r="K45" s="330"/>
      <c r="L45" s="330"/>
      <c r="M45" s="330"/>
      <c r="N45" s="330"/>
      <c r="O45" s="330"/>
      <c r="P45" s="330"/>
      <c r="Q45" s="330"/>
      <c r="R45" s="330"/>
      <c r="S45" s="330"/>
      <c r="T45" s="330"/>
      <c r="U45" s="330"/>
      <c r="V45" s="225">
        <f t="shared" si="7"/>
        <v>0</v>
      </c>
      <c r="W45" s="112">
        <f t="shared" si="3"/>
        <v>0</v>
      </c>
      <c r="X45" s="105"/>
    </row>
    <row r="46" spans="2:24" x14ac:dyDescent="0.2">
      <c r="B46" s="324"/>
      <c r="C46" s="325"/>
      <c r="D46" s="326"/>
      <c r="E46" s="327"/>
      <c r="F46" s="328"/>
      <c r="G46" s="327"/>
      <c r="H46" s="329"/>
      <c r="I46" s="330"/>
      <c r="J46" s="330"/>
      <c r="K46" s="330"/>
      <c r="L46" s="330"/>
      <c r="M46" s="330"/>
      <c r="N46" s="330"/>
      <c r="O46" s="330"/>
      <c r="P46" s="330"/>
      <c r="Q46" s="330"/>
      <c r="R46" s="330"/>
      <c r="S46" s="330"/>
      <c r="T46" s="330"/>
      <c r="U46" s="330"/>
      <c r="V46" s="225">
        <f t="shared" si="7"/>
        <v>0</v>
      </c>
      <c r="W46" s="112">
        <f t="shared" si="3"/>
        <v>0</v>
      </c>
      <c r="X46" s="105"/>
    </row>
    <row r="47" spans="2:24" x14ac:dyDescent="0.2">
      <c r="B47" s="324"/>
      <c r="C47" s="325"/>
      <c r="D47" s="326"/>
      <c r="E47" s="327"/>
      <c r="F47" s="328"/>
      <c r="G47" s="327"/>
      <c r="H47" s="329"/>
      <c r="I47" s="330"/>
      <c r="J47" s="330"/>
      <c r="K47" s="330"/>
      <c r="L47" s="330"/>
      <c r="M47" s="330"/>
      <c r="N47" s="330"/>
      <c r="O47" s="330"/>
      <c r="P47" s="330"/>
      <c r="Q47" s="330"/>
      <c r="R47" s="330"/>
      <c r="S47" s="330"/>
      <c r="T47" s="330"/>
      <c r="U47" s="330"/>
      <c r="V47" s="225">
        <f t="shared" si="7"/>
        <v>0</v>
      </c>
      <c r="W47" s="112">
        <f t="shared" si="3"/>
        <v>0</v>
      </c>
      <c r="X47" s="105"/>
    </row>
    <row r="48" spans="2:24" ht="17.25" customHeight="1" x14ac:dyDescent="0.2">
      <c r="B48" s="324"/>
      <c r="C48" s="325"/>
      <c r="D48" s="331"/>
      <c r="E48" s="327"/>
      <c r="F48" s="328"/>
      <c r="G48" s="327"/>
      <c r="H48" s="329"/>
      <c r="I48" s="330"/>
      <c r="J48" s="330"/>
      <c r="K48" s="330"/>
      <c r="L48" s="330"/>
      <c r="M48" s="330"/>
      <c r="N48" s="330"/>
      <c r="O48" s="330"/>
      <c r="P48" s="330"/>
      <c r="Q48" s="330"/>
      <c r="R48" s="330"/>
      <c r="S48" s="330"/>
      <c r="T48" s="330"/>
      <c r="U48" s="330"/>
      <c r="V48" s="225">
        <f t="shared" si="7"/>
        <v>0</v>
      </c>
      <c r="W48" s="112">
        <f t="shared" si="3"/>
        <v>0</v>
      </c>
      <c r="X48" s="266" t="s">
        <v>141</v>
      </c>
    </row>
    <row r="49" spans="2:24" x14ac:dyDescent="0.2">
      <c r="B49" s="324"/>
      <c r="C49" s="325"/>
      <c r="D49" s="331"/>
      <c r="E49" s="327"/>
      <c r="F49" s="328"/>
      <c r="G49" s="327"/>
      <c r="H49" s="329"/>
      <c r="I49" s="330"/>
      <c r="J49" s="330"/>
      <c r="K49" s="330"/>
      <c r="L49" s="330"/>
      <c r="M49" s="330"/>
      <c r="N49" s="330"/>
      <c r="O49" s="330"/>
      <c r="P49" s="330"/>
      <c r="Q49" s="330"/>
      <c r="R49" s="330"/>
      <c r="S49" s="330"/>
      <c r="T49" s="330"/>
      <c r="U49" s="330"/>
      <c r="V49" s="225">
        <f t="shared" si="7"/>
        <v>0</v>
      </c>
      <c r="W49" s="112">
        <f t="shared" si="3"/>
        <v>0</v>
      </c>
      <c r="X49" s="105"/>
    </row>
    <row r="50" spans="2:24" x14ac:dyDescent="0.2">
      <c r="B50" s="324"/>
      <c r="C50" s="325"/>
      <c r="D50" s="331"/>
      <c r="E50" s="327"/>
      <c r="F50" s="328"/>
      <c r="G50" s="327"/>
      <c r="H50" s="329"/>
      <c r="I50" s="330"/>
      <c r="J50" s="330"/>
      <c r="K50" s="330"/>
      <c r="L50" s="330"/>
      <c r="M50" s="330"/>
      <c r="N50" s="330"/>
      <c r="O50" s="330"/>
      <c r="P50" s="330"/>
      <c r="Q50" s="330"/>
      <c r="R50" s="330"/>
      <c r="S50" s="330"/>
      <c r="T50" s="330"/>
      <c r="U50" s="330"/>
      <c r="V50" s="225">
        <f t="shared" si="7"/>
        <v>0</v>
      </c>
      <c r="W50" s="112">
        <f t="shared" si="3"/>
        <v>0</v>
      </c>
      <c r="X50" s="105"/>
    </row>
    <row r="51" spans="2:24" ht="47.25" customHeight="1" x14ac:dyDescent="0.2">
      <c r="B51" s="324"/>
      <c r="C51" s="325"/>
      <c r="D51" s="326"/>
      <c r="E51" s="327"/>
      <c r="F51" s="328"/>
      <c r="G51" s="327"/>
      <c r="H51" s="329"/>
      <c r="I51" s="330"/>
      <c r="J51" s="330"/>
      <c r="K51" s="330"/>
      <c r="L51" s="330"/>
      <c r="M51" s="330"/>
      <c r="N51" s="330"/>
      <c r="O51" s="330"/>
      <c r="P51" s="330"/>
      <c r="Q51" s="330"/>
      <c r="R51" s="330"/>
      <c r="S51" s="330"/>
      <c r="T51" s="330"/>
      <c r="U51" s="330"/>
      <c r="V51" s="225">
        <f t="shared" si="7"/>
        <v>0</v>
      </c>
      <c r="W51" s="112">
        <f t="shared" si="3"/>
        <v>0</v>
      </c>
      <c r="X51" s="112"/>
    </row>
    <row r="52" spans="2:24" x14ac:dyDescent="0.2">
      <c r="B52" s="324"/>
      <c r="C52" s="325"/>
      <c r="D52" s="326"/>
      <c r="E52" s="327"/>
      <c r="F52" s="328"/>
      <c r="G52" s="327"/>
      <c r="H52" s="329"/>
      <c r="I52" s="330"/>
      <c r="J52" s="330"/>
      <c r="K52" s="330"/>
      <c r="L52" s="330"/>
      <c r="M52" s="330"/>
      <c r="N52" s="330"/>
      <c r="O52" s="330"/>
      <c r="P52" s="330"/>
      <c r="Q52" s="330"/>
      <c r="R52" s="330"/>
      <c r="S52" s="330"/>
      <c r="T52" s="330"/>
      <c r="U52" s="330"/>
      <c r="V52" s="225">
        <f t="shared" si="7"/>
        <v>0</v>
      </c>
      <c r="W52" s="112">
        <f t="shared" si="3"/>
        <v>0</v>
      </c>
      <c r="X52" s="105"/>
    </row>
    <row r="53" spans="2:24" ht="41.25" customHeight="1" x14ac:dyDescent="0.2">
      <c r="B53" s="324"/>
      <c r="C53" s="325"/>
      <c r="D53" s="326"/>
      <c r="E53" s="327"/>
      <c r="F53" s="328"/>
      <c r="G53" s="327"/>
      <c r="H53" s="329"/>
      <c r="I53" s="330"/>
      <c r="J53" s="330"/>
      <c r="K53" s="330"/>
      <c r="L53" s="330"/>
      <c r="M53" s="330"/>
      <c r="N53" s="330"/>
      <c r="O53" s="330"/>
      <c r="P53" s="330"/>
      <c r="Q53" s="330"/>
      <c r="R53" s="330"/>
      <c r="S53" s="330"/>
      <c r="T53" s="330"/>
      <c r="U53" s="330"/>
      <c r="V53" s="225">
        <f t="shared" si="7"/>
        <v>0</v>
      </c>
      <c r="W53" s="112">
        <f t="shared" si="3"/>
        <v>0</v>
      </c>
      <c r="X53" s="105" t="s">
        <v>53</v>
      </c>
    </row>
    <row r="54" spans="2:24" x14ac:dyDescent="0.2">
      <c r="B54" s="332"/>
      <c r="C54" s="333"/>
      <c r="D54" s="334"/>
      <c r="E54" s="335"/>
      <c r="F54" s="120"/>
      <c r="G54" s="327"/>
      <c r="H54" s="336"/>
      <c r="I54" s="330"/>
      <c r="J54" s="330"/>
      <c r="K54" s="330"/>
      <c r="L54" s="330"/>
      <c r="M54" s="330"/>
      <c r="N54" s="330"/>
      <c r="O54" s="330"/>
      <c r="P54" s="330"/>
      <c r="Q54" s="330"/>
      <c r="R54" s="330"/>
      <c r="S54" s="330"/>
      <c r="T54" s="330"/>
      <c r="U54" s="330"/>
      <c r="V54" s="225">
        <f t="shared" si="7"/>
        <v>0</v>
      </c>
      <c r="W54" s="112">
        <f t="shared" si="3"/>
        <v>0</v>
      </c>
      <c r="X54" s="105"/>
    </row>
    <row r="55" spans="2:24" s="9" customFormat="1" x14ac:dyDescent="0.2">
      <c r="B55" s="155" t="s">
        <v>54</v>
      </c>
      <c r="C55" s="127"/>
      <c r="D55" s="130"/>
      <c r="E55" s="127"/>
      <c r="F55" s="133"/>
      <c r="G55" s="127"/>
      <c r="H55" s="134">
        <f t="shared" ref="H55:V55" si="8">SUM(H42:H54)</f>
        <v>0</v>
      </c>
      <c r="I55" s="131">
        <f>SUM(I42:I54)</f>
        <v>0</v>
      </c>
      <c r="J55" s="131">
        <f t="shared" si="8"/>
        <v>0</v>
      </c>
      <c r="K55" s="131">
        <f t="shared" si="8"/>
        <v>0</v>
      </c>
      <c r="L55" s="131">
        <f t="shared" si="8"/>
        <v>0</v>
      </c>
      <c r="M55" s="131">
        <f t="shared" si="8"/>
        <v>0</v>
      </c>
      <c r="N55" s="131">
        <f t="shared" si="8"/>
        <v>0</v>
      </c>
      <c r="O55" s="131">
        <f t="shared" si="8"/>
        <v>0</v>
      </c>
      <c r="P55" s="131">
        <f t="shared" si="8"/>
        <v>0</v>
      </c>
      <c r="Q55" s="131">
        <f t="shared" si="8"/>
        <v>0</v>
      </c>
      <c r="R55" s="131">
        <f t="shared" si="8"/>
        <v>0</v>
      </c>
      <c r="S55" s="131">
        <f t="shared" si="8"/>
        <v>0</v>
      </c>
      <c r="T55" s="131">
        <f t="shared" si="8"/>
        <v>0</v>
      </c>
      <c r="U55" s="131">
        <f t="shared" si="8"/>
        <v>0</v>
      </c>
      <c r="V55" s="175">
        <f t="shared" si="8"/>
        <v>0</v>
      </c>
      <c r="W55" s="112">
        <f t="shared" si="3"/>
        <v>0</v>
      </c>
    </row>
    <row r="56" spans="2:24" x14ac:dyDescent="0.2">
      <c r="B56" s="6"/>
      <c r="C56" s="198"/>
      <c r="D56" s="197"/>
      <c r="E56" s="198"/>
      <c r="F56" s="231"/>
      <c r="G56" s="198"/>
      <c r="H56" s="232"/>
      <c r="I56" s="215"/>
      <c r="J56" s="216"/>
      <c r="K56" s="216"/>
      <c r="L56" s="216"/>
      <c r="M56" s="216"/>
      <c r="N56" s="216"/>
      <c r="O56" s="216"/>
      <c r="P56" s="216"/>
      <c r="Q56" s="216"/>
      <c r="R56" s="216"/>
      <c r="S56" s="216"/>
      <c r="T56" s="216"/>
      <c r="U56" s="216"/>
      <c r="V56" s="217"/>
      <c r="W56" s="112">
        <f t="shared" si="3"/>
        <v>0</v>
      </c>
      <c r="X56" s="105"/>
    </row>
    <row r="57" spans="2:24" x14ac:dyDescent="0.2">
      <c r="B57" s="148" t="s">
        <v>55</v>
      </c>
      <c r="C57" s="218"/>
      <c r="D57" s="219"/>
      <c r="E57" s="218"/>
      <c r="F57" s="248"/>
      <c r="G57" s="218"/>
      <c r="H57" s="220"/>
      <c r="I57" s="219"/>
      <c r="J57" s="219"/>
      <c r="K57" s="219"/>
      <c r="L57" s="219"/>
      <c r="M57" s="219"/>
      <c r="N57" s="219"/>
      <c r="O57" s="219"/>
      <c r="P57" s="219"/>
      <c r="Q57" s="219"/>
      <c r="R57" s="219"/>
      <c r="S57" s="219"/>
      <c r="T57" s="219"/>
      <c r="U57" s="219"/>
      <c r="V57" s="221"/>
      <c r="W57" s="112">
        <f t="shared" si="3"/>
        <v>0</v>
      </c>
      <c r="X57" s="105"/>
    </row>
    <row r="58" spans="2:24" x14ac:dyDescent="0.2">
      <c r="B58" s="156" t="s">
        <v>56</v>
      </c>
      <c r="C58" s="236"/>
      <c r="D58" s="123"/>
      <c r="E58" s="107"/>
      <c r="F58" s="168"/>
      <c r="G58" s="107"/>
      <c r="H58" s="222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225"/>
      <c r="W58" s="112">
        <f t="shared" si="3"/>
        <v>0</v>
      </c>
      <c r="X58" s="105"/>
    </row>
    <row r="59" spans="2:24" x14ac:dyDescent="0.2">
      <c r="B59" s="157" t="s">
        <v>57</v>
      </c>
      <c r="C59" s="236"/>
      <c r="D59" s="123"/>
      <c r="E59" s="107"/>
      <c r="F59" s="168"/>
      <c r="G59" s="107"/>
      <c r="H59" s="222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225"/>
      <c r="W59" s="112">
        <f t="shared" si="3"/>
        <v>0</v>
      </c>
      <c r="X59" s="105"/>
    </row>
    <row r="60" spans="2:24" ht="15" customHeight="1" x14ac:dyDescent="0.2">
      <c r="B60" s="158" t="s">
        <v>58</v>
      </c>
      <c r="C60" s="236"/>
      <c r="D60" s="123"/>
      <c r="E60" s="107"/>
      <c r="F60" s="168"/>
      <c r="G60" s="107"/>
      <c r="H60" s="222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225"/>
      <c r="W60" s="112">
        <f t="shared" si="3"/>
        <v>0</v>
      </c>
      <c r="X60" s="105"/>
    </row>
    <row r="61" spans="2:24" ht="25.5" x14ac:dyDescent="0.2">
      <c r="B61" s="249" t="s">
        <v>59</v>
      </c>
      <c r="C61" s="132" t="s">
        <v>60</v>
      </c>
      <c r="D61" s="118"/>
      <c r="E61" s="250"/>
      <c r="F61" s="120"/>
      <c r="G61" s="250" t="s">
        <v>34</v>
      </c>
      <c r="H61" s="222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225">
        <f t="shared" ref="V61:V71" si="9">J61+K61+L61+M61+N61+O61+P61+Q61+R61+S61+T61+U61</f>
        <v>0</v>
      </c>
      <c r="W61" s="112">
        <f t="shared" si="3"/>
        <v>0</v>
      </c>
      <c r="X61" s="112" t="s">
        <v>61</v>
      </c>
    </row>
    <row r="62" spans="2:24" x14ac:dyDescent="0.2">
      <c r="B62" s="159" t="s">
        <v>62</v>
      </c>
      <c r="C62" s="251"/>
      <c r="D62" s="118"/>
      <c r="E62" s="250"/>
      <c r="F62" s="120"/>
      <c r="G62" s="250"/>
      <c r="H62" s="222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225">
        <f t="shared" si="9"/>
        <v>0</v>
      </c>
      <c r="W62" s="112">
        <f t="shared" si="3"/>
        <v>0</v>
      </c>
      <c r="X62" s="105"/>
    </row>
    <row r="63" spans="2:24" x14ac:dyDescent="0.2">
      <c r="B63" s="160" t="s">
        <v>63</v>
      </c>
      <c r="C63" s="251"/>
      <c r="D63" s="118"/>
      <c r="E63" s="250"/>
      <c r="F63" s="120"/>
      <c r="G63" s="250"/>
      <c r="H63" s="222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3"/>
      <c r="V63" s="225">
        <f t="shared" si="9"/>
        <v>0</v>
      </c>
      <c r="W63" s="112">
        <f t="shared" si="3"/>
        <v>0</v>
      </c>
      <c r="X63" s="105"/>
    </row>
    <row r="64" spans="2:24" ht="45.75" customHeight="1" x14ac:dyDescent="0.2">
      <c r="B64" s="252" t="s">
        <v>52</v>
      </c>
      <c r="C64" s="251"/>
      <c r="D64" s="118"/>
      <c r="E64" s="250"/>
      <c r="F64" s="165"/>
      <c r="G64" s="166"/>
      <c r="H64" s="222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225">
        <f t="shared" si="9"/>
        <v>0</v>
      </c>
      <c r="W64" s="112">
        <f t="shared" si="3"/>
        <v>0</v>
      </c>
      <c r="X64" s="105"/>
    </row>
    <row r="65" spans="2:24" ht="38.25" x14ac:dyDescent="0.2">
      <c r="B65" s="161" t="s">
        <v>64</v>
      </c>
      <c r="C65" s="251"/>
      <c r="D65" s="118"/>
      <c r="E65" s="250"/>
      <c r="F65" s="165"/>
      <c r="G65" s="166" t="s">
        <v>34</v>
      </c>
      <c r="H65" s="222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225">
        <f t="shared" si="9"/>
        <v>0</v>
      </c>
      <c r="W65" s="112">
        <f t="shared" si="3"/>
        <v>0</v>
      </c>
      <c r="X65" s="105"/>
    </row>
    <row r="66" spans="2:24" ht="25.5" x14ac:dyDescent="0.2">
      <c r="B66" s="161" t="s">
        <v>65</v>
      </c>
      <c r="C66" s="251"/>
      <c r="D66" s="118"/>
      <c r="E66" s="250"/>
      <c r="F66" s="165"/>
      <c r="G66" s="166" t="s">
        <v>34</v>
      </c>
      <c r="H66" s="222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225">
        <f t="shared" si="9"/>
        <v>0</v>
      </c>
      <c r="W66" s="112">
        <f t="shared" si="3"/>
        <v>0</v>
      </c>
      <c r="X66" s="105"/>
    </row>
    <row r="67" spans="2:24" x14ac:dyDescent="0.2">
      <c r="B67" s="161" t="s">
        <v>66</v>
      </c>
      <c r="C67" s="251"/>
      <c r="D67" s="118"/>
      <c r="E67" s="250"/>
      <c r="F67" s="165"/>
      <c r="G67" s="166" t="s">
        <v>34</v>
      </c>
      <c r="H67" s="222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225">
        <f t="shared" si="9"/>
        <v>0</v>
      </c>
      <c r="W67" s="112">
        <f t="shared" si="3"/>
        <v>0</v>
      </c>
      <c r="X67" s="105"/>
    </row>
    <row r="68" spans="2:24" ht="25.5" x14ac:dyDescent="0.2">
      <c r="B68" s="161" t="s">
        <v>67</v>
      </c>
      <c r="C68" s="251"/>
      <c r="D68" s="118"/>
      <c r="E68" s="250"/>
      <c r="F68" s="165"/>
      <c r="G68" s="166" t="s">
        <v>34</v>
      </c>
      <c r="H68" s="222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225">
        <f t="shared" si="9"/>
        <v>0</v>
      </c>
      <c r="W68" s="112">
        <f t="shared" si="3"/>
        <v>0</v>
      </c>
      <c r="X68" s="105"/>
    </row>
    <row r="69" spans="2:24" x14ac:dyDescent="0.2">
      <c r="B69" s="161" t="s">
        <v>68</v>
      </c>
      <c r="C69" s="251"/>
      <c r="D69" s="118"/>
      <c r="E69" s="250"/>
      <c r="F69" s="165"/>
      <c r="G69" s="166" t="s">
        <v>34</v>
      </c>
      <c r="H69" s="222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225">
        <f t="shared" si="9"/>
        <v>0</v>
      </c>
      <c r="W69" s="112">
        <f t="shared" si="3"/>
        <v>0</v>
      </c>
      <c r="X69" s="105"/>
    </row>
    <row r="70" spans="2:24" x14ac:dyDescent="0.2">
      <c r="B70" s="161" t="s">
        <v>69</v>
      </c>
      <c r="C70" s="251"/>
      <c r="D70" s="118"/>
      <c r="E70" s="250"/>
      <c r="F70" s="165">
        <v>30</v>
      </c>
      <c r="G70" s="166" t="s">
        <v>48</v>
      </c>
      <c r="H70" s="222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225">
        <f t="shared" si="9"/>
        <v>0</v>
      </c>
      <c r="W70" s="112">
        <f t="shared" si="3"/>
        <v>0</v>
      </c>
      <c r="X70" s="105"/>
    </row>
    <row r="71" spans="2:24" x14ac:dyDescent="0.2">
      <c r="B71" s="249"/>
      <c r="C71" s="251"/>
      <c r="D71" s="118"/>
      <c r="E71" s="250"/>
      <c r="F71" s="120"/>
      <c r="G71" s="250"/>
      <c r="H71" s="222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3"/>
      <c r="T71" s="123"/>
      <c r="U71" s="123"/>
      <c r="V71" s="225">
        <f t="shared" si="9"/>
        <v>0</v>
      </c>
      <c r="W71" s="112">
        <f t="shared" si="3"/>
        <v>0</v>
      </c>
      <c r="X71" s="105"/>
    </row>
    <row r="72" spans="2:24" x14ac:dyDescent="0.2">
      <c r="B72" s="155" t="s">
        <v>70</v>
      </c>
      <c r="C72" s="127"/>
      <c r="D72" s="127"/>
      <c r="E72" s="127"/>
      <c r="F72" s="133"/>
      <c r="G72" s="127"/>
      <c r="H72" s="134"/>
      <c r="I72" s="131">
        <f>SUM(I58:I71)</f>
        <v>0</v>
      </c>
      <c r="J72" s="131">
        <f t="shared" ref="J72:U72" si="10">SUM(J58:J71)</f>
        <v>0</v>
      </c>
      <c r="K72" s="131">
        <f t="shared" si="10"/>
        <v>0</v>
      </c>
      <c r="L72" s="131">
        <f t="shared" si="10"/>
        <v>0</v>
      </c>
      <c r="M72" s="131">
        <f t="shared" si="10"/>
        <v>0</v>
      </c>
      <c r="N72" s="131">
        <f t="shared" si="10"/>
        <v>0</v>
      </c>
      <c r="O72" s="131">
        <f t="shared" si="10"/>
        <v>0</v>
      </c>
      <c r="P72" s="131">
        <f t="shared" si="10"/>
        <v>0</v>
      </c>
      <c r="Q72" s="131">
        <f t="shared" si="10"/>
        <v>0</v>
      </c>
      <c r="R72" s="131">
        <f t="shared" si="10"/>
        <v>0</v>
      </c>
      <c r="S72" s="131">
        <f t="shared" si="10"/>
        <v>0</v>
      </c>
      <c r="T72" s="131">
        <f t="shared" si="10"/>
        <v>0</v>
      </c>
      <c r="U72" s="131">
        <f t="shared" si="10"/>
        <v>0</v>
      </c>
      <c r="V72" s="175">
        <f t="shared" ref="V72" si="11">SUM(V58:V71)</f>
        <v>0</v>
      </c>
      <c r="W72" s="112">
        <f t="shared" si="3"/>
        <v>0</v>
      </c>
      <c r="X72" s="105"/>
    </row>
    <row r="73" spans="2:24" x14ac:dyDescent="0.2">
      <c r="B73" s="6"/>
      <c r="C73" s="198"/>
      <c r="D73" s="198"/>
      <c r="E73" s="198"/>
      <c r="F73" s="231"/>
      <c r="G73" s="198"/>
      <c r="H73" s="232"/>
      <c r="I73" s="215"/>
      <c r="J73" s="216"/>
      <c r="K73" s="216"/>
      <c r="L73" s="216"/>
      <c r="M73" s="216"/>
      <c r="N73" s="216"/>
      <c r="O73" s="216"/>
      <c r="P73" s="216"/>
      <c r="Q73" s="216"/>
      <c r="R73" s="216"/>
      <c r="S73" s="216"/>
      <c r="T73" s="216"/>
      <c r="U73" s="216"/>
      <c r="V73" s="217"/>
      <c r="W73" s="112">
        <f t="shared" si="3"/>
        <v>0</v>
      </c>
      <c r="X73" s="105"/>
    </row>
    <row r="74" spans="2:24" x14ac:dyDescent="0.2">
      <c r="B74" s="148" t="s">
        <v>71</v>
      </c>
      <c r="C74" s="218"/>
      <c r="D74" s="218"/>
      <c r="E74" s="218"/>
      <c r="F74" s="248"/>
      <c r="G74" s="218"/>
      <c r="H74" s="220"/>
      <c r="I74" s="219"/>
      <c r="J74" s="219"/>
      <c r="K74" s="219"/>
      <c r="L74" s="219"/>
      <c r="M74" s="219"/>
      <c r="N74" s="219"/>
      <c r="O74" s="219"/>
      <c r="P74" s="219"/>
      <c r="Q74" s="219"/>
      <c r="R74" s="219"/>
      <c r="S74" s="219"/>
      <c r="T74" s="219"/>
      <c r="U74" s="219"/>
      <c r="V74" s="221"/>
      <c r="W74" s="112">
        <f t="shared" si="3"/>
        <v>0</v>
      </c>
      <c r="X74" s="105"/>
    </row>
    <row r="75" spans="2:24" x14ac:dyDescent="0.2">
      <c r="B75" s="337"/>
      <c r="C75" s="338"/>
      <c r="D75" s="339"/>
      <c r="E75" s="335"/>
      <c r="F75" s="120"/>
      <c r="G75" s="335"/>
      <c r="H75" s="336"/>
      <c r="I75" s="330"/>
      <c r="J75" s="330"/>
      <c r="K75" s="330"/>
      <c r="L75" s="330"/>
      <c r="M75" s="330"/>
      <c r="N75" s="330"/>
      <c r="O75" s="330"/>
      <c r="P75" s="330"/>
      <c r="Q75" s="330"/>
      <c r="R75" s="330"/>
      <c r="S75" s="330"/>
      <c r="T75" s="330"/>
      <c r="U75" s="330"/>
      <c r="V75" s="225"/>
      <c r="W75" s="112">
        <f t="shared" si="3"/>
        <v>0</v>
      </c>
      <c r="X75" s="105"/>
    </row>
    <row r="76" spans="2:24" x14ac:dyDescent="0.2">
      <c r="B76" s="340"/>
      <c r="C76" s="338"/>
      <c r="D76" s="334"/>
      <c r="E76" s="335"/>
      <c r="F76" s="120"/>
      <c r="G76" s="335"/>
      <c r="H76" s="336"/>
      <c r="I76" s="330"/>
      <c r="J76" s="330"/>
      <c r="K76" s="330"/>
      <c r="L76" s="330"/>
      <c r="M76" s="330"/>
      <c r="N76" s="330"/>
      <c r="O76" s="330"/>
      <c r="P76" s="330"/>
      <c r="Q76" s="330"/>
      <c r="R76" s="330"/>
      <c r="S76" s="330"/>
      <c r="T76" s="330"/>
      <c r="U76" s="330"/>
      <c r="V76" s="225">
        <f>J76+K76+L76+M76+N76+O76+P76+Q76+R76+S76+T76+U76</f>
        <v>0</v>
      </c>
      <c r="W76" s="112">
        <f t="shared" ref="W76:W131" si="12">(I76-V76)</f>
        <v>0</v>
      </c>
      <c r="X76" s="105" t="s">
        <v>72</v>
      </c>
    </row>
    <row r="77" spans="2:24" x14ac:dyDescent="0.2">
      <c r="B77" s="340"/>
      <c r="C77" s="338"/>
      <c r="D77" s="334"/>
      <c r="E77" s="335"/>
      <c r="F77" s="120"/>
      <c r="G77" s="335"/>
      <c r="H77" s="336"/>
      <c r="I77" s="330"/>
      <c r="J77" s="330"/>
      <c r="K77" s="330"/>
      <c r="L77" s="330"/>
      <c r="M77" s="330"/>
      <c r="N77" s="330"/>
      <c r="O77" s="330"/>
      <c r="P77" s="330"/>
      <c r="Q77" s="330"/>
      <c r="R77" s="330"/>
      <c r="S77" s="330"/>
      <c r="T77" s="330"/>
      <c r="U77" s="330"/>
      <c r="V77" s="225">
        <f>J77+K77+L77+M77+N77+O77+P77+Q77+R77+S77+T77+U77</f>
        <v>0</v>
      </c>
      <c r="W77" s="112">
        <f t="shared" si="12"/>
        <v>0</v>
      </c>
      <c r="X77" s="105" t="s">
        <v>73</v>
      </c>
    </row>
    <row r="78" spans="2:24" x14ac:dyDescent="0.2">
      <c r="B78" s="245"/>
      <c r="C78" s="236"/>
      <c r="D78" s="135"/>
      <c r="E78" s="121"/>
      <c r="F78" s="168"/>
      <c r="G78" s="121"/>
      <c r="H78" s="222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225"/>
      <c r="W78" s="112">
        <f t="shared" si="12"/>
        <v>0</v>
      </c>
      <c r="X78" s="105"/>
    </row>
    <row r="79" spans="2:24" x14ac:dyDescent="0.2">
      <c r="B79" s="155" t="s">
        <v>74</v>
      </c>
      <c r="C79" s="127"/>
      <c r="D79" s="127"/>
      <c r="E79" s="127"/>
      <c r="F79" s="133"/>
      <c r="G79" s="127"/>
      <c r="H79" s="134"/>
      <c r="I79" s="131">
        <f>SUM(I74:I78)</f>
        <v>0</v>
      </c>
      <c r="J79" s="131">
        <f t="shared" ref="J79:V79" si="13">SUM(J74:J78)</f>
        <v>0</v>
      </c>
      <c r="K79" s="131">
        <f t="shared" si="13"/>
        <v>0</v>
      </c>
      <c r="L79" s="131">
        <f t="shared" si="13"/>
        <v>0</v>
      </c>
      <c r="M79" s="131">
        <f t="shared" si="13"/>
        <v>0</v>
      </c>
      <c r="N79" s="131">
        <f t="shared" si="13"/>
        <v>0</v>
      </c>
      <c r="O79" s="131">
        <f t="shared" si="13"/>
        <v>0</v>
      </c>
      <c r="P79" s="131">
        <f t="shared" si="13"/>
        <v>0</v>
      </c>
      <c r="Q79" s="131">
        <f t="shared" si="13"/>
        <v>0</v>
      </c>
      <c r="R79" s="131">
        <f t="shared" si="13"/>
        <v>0</v>
      </c>
      <c r="S79" s="131">
        <f t="shared" si="13"/>
        <v>0</v>
      </c>
      <c r="T79" s="131">
        <f t="shared" si="13"/>
        <v>0</v>
      </c>
      <c r="U79" s="131">
        <f t="shared" si="13"/>
        <v>0</v>
      </c>
      <c r="V79" s="175">
        <f t="shared" si="13"/>
        <v>0</v>
      </c>
      <c r="W79" s="112">
        <f t="shared" si="12"/>
        <v>0</v>
      </c>
      <c r="X79" s="105"/>
    </row>
    <row r="80" spans="2:24" x14ac:dyDescent="0.2">
      <c r="B80" s="6"/>
      <c r="C80" s="198"/>
      <c r="D80" s="198"/>
      <c r="E80" s="198"/>
      <c r="F80" s="231"/>
      <c r="G80" s="198"/>
      <c r="H80" s="232"/>
      <c r="I80" s="215"/>
      <c r="J80" s="216"/>
      <c r="K80" s="216"/>
      <c r="L80" s="216"/>
      <c r="M80" s="216"/>
      <c r="N80" s="216"/>
      <c r="O80" s="216"/>
      <c r="P80" s="216"/>
      <c r="Q80" s="216"/>
      <c r="R80" s="216"/>
      <c r="S80" s="216"/>
      <c r="T80" s="216"/>
      <c r="U80" s="216"/>
      <c r="V80" s="217"/>
      <c r="W80" s="112">
        <f t="shared" si="12"/>
        <v>0</v>
      </c>
      <c r="X80" s="105"/>
    </row>
    <row r="81" spans="2:24" x14ac:dyDescent="0.2">
      <c r="B81" s="148" t="s">
        <v>75</v>
      </c>
      <c r="C81" s="218"/>
      <c r="D81" s="218"/>
      <c r="E81" s="218"/>
      <c r="F81" s="248"/>
      <c r="G81" s="218"/>
      <c r="H81" s="220"/>
      <c r="I81" s="219"/>
      <c r="J81" s="219"/>
      <c r="K81" s="219"/>
      <c r="L81" s="219"/>
      <c r="M81" s="219"/>
      <c r="N81" s="219"/>
      <c r="O81" s="219"/>
      <c r="P81" s="219"/>
      <c r="Q81" s="219"/>
      <c r="R81" s="219"/>
      <c r="S81" s="219"/>
      <c r="T81" s="219"/>
      <c r="U81" s="219"/>
      <c r="V81" s="221"/>
      <c r="W81" s="112">
        <f t="shared" si="12"/>
        <v>0</v>
      </c>
      <c r="X81" s="105"/>
    </row>
    <row r="82" spans="2:24" ht="16.5" customHeight="1" x14ac:dyDescent="0.2">
      <c r="B82" s="253"/>
      <c r="C82" s="236"/>
      <c r="D82" s="135"/>
      <c r="E82" s="121"/>
      <c r="F82" s="120"/>
      <c r="G82" s="121"/>
      <c r="H82" s="222"/>
      <c r="I82" s="123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225">
        <f>J82+K82+L82+M82+N82+O82+P82+Q82+R82+S82+T82+U82</f>
        <v>0</v>
      </c>
      <c r="W82" s="112">
        <f t="shared" si="12"/>
        <v>0</v>
      </c>
      <c r="X82" s="111" t="s">
        <v>76</v>
      </c>
    </row>
    <row r="83" spans="2:24" ht="15.75" customHeight="1" x14ac:dyDescent="0.2">
      <c r="B83" s="167"/>
      <c r="C83" s="236"/>
      <c r="D83" s="118"/>
      <c r="E83" s="121"/>
      <c r="F83" s="120"/>
      <c r="G83" s="121"/>
      <c r="H83" s="222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225">
        <f t="shared" ref="V83:V96" si="14">J83+K83+L83+M83+N83+O83+P83+Q83+R83+S83+T83+U83</f>
        <v>0</v>
      </c>
      <c r="W83" s="112">
        <f t="shared" si="12"/>
        <v>0</v>
      </c>
      <c r="X83" s="105"/>
    </row>
    <row r="84" spans="2:24" x14ac:dyDescent="0.2">
      <c r="B84" s="167"/>
      <c r="C84" s="236"/>
      <c r="D84" s="118"/>
      <c r="E84" s="121"/>
      <c r="F84" s="120"/>
      <c r="G84" s="121"/>
      <c r="H84" s="222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225">
        <f>J84+K84+L84+M84+N84+O84+P84+Q84+R84+S84+T84+U84</f>
        <v>0</v>
      </c>
      <c r="W84" s="112">
        <f t="shared" si="12"/>
        <v>0</v>
      </c>
      <c r="X84" s="105"/>
    </row>
    <row r="85" spans="2:24" x14ac:dyDescent="0.2">
      <c r="B85" s="167"/>
      <c r="C85" s="236"/>
      <c r="D85" s="118"/>
      <c r="E85" s="121"/>
      <c r="F85" s="120"/>
      <c r="G85" s="121"/>
      <c r="H85" s="222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225">
        <f t="shared" ref="V85:V95" si="15">J85+K85+L85+M85+N85+O85+P85+Q85+R85+S85+T85+U85</f>
        <v>0</v>
      </c>
      <c r="W85" s="112">
        <f t="shared" si="12"/>
        <v>0</v>
      </c>
      <c r="X85" s="105"/>
    </row>
    <row r="86" spans="2:24" x14ac:dyDescent="0.2">
      <c r="B86" s="167"/>
      <c r="C86" s="236"/>
      <c r="D86" s="118"/>
      <c r="E86" s="121"/>
      <c r="F86" s="120"/>
      <c r="G86" s="121"/>
      <c r="H86" s="222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3"/>
      <c r="T86" s="123"/>
      <c r="U86" s="123"/>
      <c r="V86" s="225">
        <f t="shared" si="15"/>
        <v>0</v>
      </c>
      <c r="W86" s="112">
        <f t="shared" si="12"/>
        <v>0</v>
      </c>
      <c r="X86" s="105"/>
    </row>
    <row r="87" spans="2:24" x14ac:dyDescent="0.2">
      <c r="B87" s="162"/>
      <c r="C87" s="236"/>
      <c r="D87" s="118"/>
      <c r="E87" s="121"/>
      <c r="F87" s="120"/>
      <c r="G87" s="121"/>
      <c r="H87" s="222"/>
      <c r="I87" s="123"/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225">
        <f t="shared" si="15"/>
        <v>0</v>
      </c>
      <c r="W87" s="112">
        <f t="shared" si="12"/>
        <v>0</v>
      </c>
      <c r="X87" s="105"/>
    </row>
    <row r="88" spans="2:24" x14ac:dyDescent="0.2">
      <c r="B88" s="162"/>
      <c r="C88" s="236"/>
      <c r="D88" s="118"/>
      <c r="E88" s="121"/>
      <c r="F88" s="120"/>
      <c r="G88" s="121"/>
      <c r="H88" s="222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225">
        <f t="shared" si="15"/>
        <v>0</v>
      </c>
      <c r="W88" s="112">
        <f t="shared" si="12"/>
        <v>0</v>
      </c>
      <c r="X88" s="105"/>
    </row>
    <row r="89" spans="2:24" x14ac:dyDescent="0.2">
      <c r="B89" s="162"/>
      <c r="C89" s="236"/>
      <c r="D89" s="118"/>
      <c r="E89" s="121"/>
      <c r="F89" s="120"/>
      <c r="G89" s="121"/>
      <c r="H89" s="222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225">
        <f t="shared" si="15"/>
        <v>0</v>
      </c>
      <c r="W89" s="112">
        <f t="shared" si="12"/>
        <v>0</v>
      </c>
      <c r="X89" s="105"/>
    </row>
    <row r="90" spans="2:24" x14ac:dyDescent="0.2">
      <c r="B90" s="162"/>
      <c r="C90" s="236"/>
      <c r="D90" s="118"/>
      <c r="E90" s="121"/>
      <c r="F90" s="120"/>
      <c r="G90" s="121"/>
      <c r="H90" s="222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225">
        <f t="shared" si="15"/>
        <v>0</v>
      </c>
      <c r="W90" s="112">
        <f t="shared" si="12"/>
        <v>0</v>
      </c>
      <c r="X90" s="105"/>
    </row>
    <row r="91" spans="2:24" x14ac:dyDescent="0.2">
      <c r="B91" s="162"/>
      <c r="C91" s="236"/>
      <c r="D91" s="118"/>
      <c r="E91" s="121"/>
      <c r="F91" s="120"/>
      <c r="G91" s="121"/>
      <c r="H91" s="222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225">
        <f t="shared" si="15"/>
        <v>0</v>
      </c>
      <c r="W91" s="112">
        <f t="shared" si="12"/>
        <v>0</v>
      </c>
      <c r="X91" s="105"/>
    </row>
    <row r="92" spans="2:24" x14ac:dyDescent="0.2">
      <c r="B92" s="162"/>
      <c r="C92" s="236"/>
      <c r="D92" s="118"/>
      <c r="E92" s="121"/>
      <c r="F92" s="120"/>
      <c r="G92" s="121"/>
      <c r="H92" s="222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225">
        <f t="shared" si="15"/>
        <v>0</v>
      </c>
      <c r="W92" s="112">
        <f t="shared" si="12"/>
        <v>0</v>
      </c>
      <c r="X92" s="105"/>
    </row>
    <row r="93" spans="2:24" x14ac:dyDescent="0.2">
      <c r="B93" s="162"/>
      <c r="C93" s="236"/>
      <c r="D93" s="118"/>
      <c r="E93" s="121"/>
      <c r="F93" s="120"/>
      <c r="G93" s="121"/>
      <c r="H93" s="222"/>
      <c r="I93" s="123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3"/>
      <c r="U93" s="123"/>
      <c r="V93" s="225">
        <f t="shared" si="15"/>
        <v>0</v>
      </c>
      <c r="W93" s="112">
        <f t="shared" si="12"/>
        <v>0</v>
      </c>
      <c r="X93" s="105"/>
    </row>
    <row r="94" spans="2:24" x14ac:dyDescent="0.2">
      <c r="B94" s="162"/>
      <c r="C94" s="236"/>
      <c r="D94" s="118"/>
      <c r="E94" s="121"/>
      <c r="F94" s="120"/>
      <c r="G94" s="121"/>
      <c r="H94" s="222"/>
      <c r="I94" s="123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225">
        <f t="shared" si="15"/>
        <v>0</v>
      </c>
      <c r="W94" s="112">
        <f t="shared" si="12"/>
        <v>0</v>
      </c>
      <c r="X94" s="105"/>
    </row>
    <row r="95" spans="2:24" x14ac:dyDescent="0.2">
      <c r="B95" s="162"/>
      <c r="C95" s="236"/>
      <c r="D95" s="118"/>
      <c r="E95" s="121"/>
      <c r="F95" s="165"/>
      <c r="G95" s="121"/>
      <c r="H95" s="246"/>
      <c r="I95" s="123"/>
      <c r="J95" s="123"/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225">
        <f t="shared" si="15"/>
        <v>0</v>
      </c>
      <c r="W95" s="112">
        <f t="shared" si="12"/>
        <v>0</v>
      </c>
      <c r="X95" s="105"/>
    </row>
    <row r="96" spans="2:24" x14ac:dyDescent="0.2">
      <c r="B96" s="167"/>
      <c r="C96" s="236"/>
      <c r="D96" s="118"/>
      <c r="E96" s="121"/>
      <c r="F96" s="120"/>
      <c r="G96" s="121"/>
      <c r="H96" s="222"/>
      <c r="I96" s="123">
        <f t="shared" ref="I96" si="16">ROUND((F96*H96),0)</f>
        <v>0</v>
      </c>
      <c r="J96" s="123"/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225">
        <f t="shared" si="14"/>
        <v>0</v>
      </c>
      <c r="W96" s="112">
        <f t="shared" si="12"/>
        <v>0</v>
      </c>
      <c r="X96" s="105"/>
    </row>
    <row r="97" spans="2:24" s="9" customFormat="1" x14ac:dyDescent="0.2">
      <c r="B97" s="155" t="s">
        <v>77</v>
      </c>
      <c r="C97" s="127"/>
      <c r="D97" s="127"/>
      <c r="E97" s="127"/>
      <c r="F97" s="133"/>
      <c r="G97" s="127"/>
      <c r="H97" s="134"/>
      <c r="I97" s="131">
        <f>SUM(I81:I96)</f>
        <v>0</v>
      </c>
      <c r="J97" s="131">
        <f>SUM(J81:J96)</f>
        <v>0</v>
      </c>
      <c r="K97" s="131">
        <f>SUM(K81:K96)</f>
        <v>0</v>
      </c>
      <c r="L97" s="131">
        <f>SUM(L81:L96)</f>
        <v>0</v>
      </c>
      <c r="M97" s="131">
        <f>SUM(M81:M96)</f>
        <v>0</v>
      </c>
      <c r="N97" s="131">
        <f>SUM(N81:N96)</f>
        <v>0</v>
      </c>
      <c r="O97" s="131">
        <f>SUM(O81:O96)</f>
        <v>0</v>
      </c>
      <c r="P97" s="131">
        <f>SUM(P81:P96)</f>
        <v>0</v>
      </c>
      <c r="Q97" s="131">
        <f>SUM(Q81:Q96)</f>
        <v>0</v>
      </c>
      <c r="R97" s="131">
        <f>SUM(R81:R96)</f>
        <v>0</v>
      </c>
      <c r="S97" s="131">
        <f>SUM(S81:S96)</f>
        <v>0</v>
      </c>
      <c r="T97" s="131">
        <f>SUM(T81:T96)</f>
        <v>0</v>
      </c>
      <c r="U97" s="131">
        <f>SUM(U81:U96)</f>
        <v>0</v>
      </c>
      <c r="V97" s="175">
        <f>SUM(V81:V96)</f>
        <v>0</v>
      </c>
      <c r="W97" s="112">
        <f t="shared" si="12"/>
        <v>0</v>
      </c>
    </row>
    <row r="98" spans="2:24" x14ac:dyDescent="0.2">
      <c r="B98" s="6"/>
      <c r="C98" s="198"/>
      <c r="D98" s="198"/>
      <c r="E98" s="198"/>
      <c r="F98" s="231"/>
      <c r="G98" s="198"/>
      <c r="H98" s="232"/>
      <c r="I98" s="215"/>
      <c r="J98" s="216"/>
      <c r="K98" s="216"/>
      <c r="L98" s="216"/>
      <c r="M98" s="216"/>
      <c r="N98" s="216"/>
      <c r="O98" s="216"/>
      <c r="P98" s="216"/>
      <c r="Q98" s="216"/>
      <c r="R98" s="216"/>
      <c r="S98" s="216"/>
      <c r="T98" s="216"/>
      <c r="U98" s="216"/>
      <c r="V98" s="217"/>
      <c r="W98" s="112">
        <f t="shared" si="12"/>
        <v>0</v>
      </c>
      <c r="X98" s="105"/>
    </row>
    <row r="99" spans="2:24" x14ac:dyDescent="0.2">
      <c r="B99" s="148" t="s">
        <v>78</v>
      </c>
      <c r="C99" s="218"/>
      <c r="D99" s="218"/>
      <c r="E99" s="218"/>
      <c r="F99" s="248"/>
      <c r="G99" s="218"/>
      <c r="H99" s="220"/>
      <c r="I99" s="219"/>
      <c r="J99" s="219"/>
      <c r="K99" s="219"/>
      <c r="L99" s="219"/>
      <c r="M99" s="219"/>
      <c r="N99" s="219"/>
      <c r="O99" s="219"/>
      <c r="P99" s="219"/>
      <c r="Q99" s="219"/>
      <c r="R99" s="219"/>
      <c r="S99" s="219"/>
      <c r="T99" s="219"/>
      <c r="U99" s="219"/>
      <c r="V99" s="221"/>
      <c r="W99" s="112">
        <f t="shared" si="12"/>
        <v>0</v>
      </c>
      <c r="X99" s="105"/>
    </row>
    <row r="100" spans="2:24" x14ac:dyDescent="0.2">
      <c r="B100" s="254"/>
      <c r="C100" s="107"/>
      <c r="D100" s="118"/>
      <c r="E100" s="107"/>
      <c r="F100" s="120"/>
      <c r="G100" s="107"/>
      <c r="H100" s="222"/>
      <c r="I100" s="123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225"/>
      <c r="W100" s="112">
        <f t="shared" si="12"/>
        <v>0</v>
      </c>
      <c r="X100" s="105"/>
    </row>
    <row r="101" spans="2:24" x14ac:dyDescent="0.2">
      <c r="B101" s="163" t="s">
        <v>79</v>
      </c>
      <c r="C101" s="255"/>
      <c r="D101" s="255"/>
      <c r="E101" s="255"/>
      <c r="F101" s="256"/>
      <c r="G101" s="255"/>
      <c r="H101" s="136"/>
      <c r="I101" s="137">
        <f>SUM(I99:I100)</f>
        <v>0</v>
      </c>
      <c r="J101" s="137"/>
      <c r="K101" s="137"/>
      <c r="L101" s="137"/>
      <c r="M101" s="137"/>
      <c r="N101" s="137"/>
      <c r="O101" s="137"/>
      <c r="P101" s="137"/>
      <c r="Q101" s="137"/>
      <c r="R101" s="137"/>
      <c r="S101" s="137"/>
      <c r="T101" s="137"/>
      <c r="U101" s="137"/>
      <c r="V101" s="176"/>
      <c r="W101" s="112">
        <f t="shared" si="12"/>
        <v>0</v>
      </c>
      <c r="X101" s="105"/>
    </row>
    <row r="102" spans="2:24" x14ac:dyDescent="0.2">
      <c r="B102" s="6"/>
      <c r="C102" s="198"/>
      <c r="D102" s="198"/>
      <c r="E102" s="198"/>
      <c r="F102" s="231"/>
      <c r="G102" s="198"/>
      <c r="H102" s="232"/>
      <c r="I102" s="215"/>
      <c r="J102" s="216"/>
      <c r="K102" s="216"/>
      <c r="L102" s="216"/>
      <c r="M102" s="216"/>
      <c r="N102" s="216"/>
      <c r="O102" s="216"/>
      <c r="P102" s="216"/>
      <c r="Q102" s="216"/>
      <c r="R102" s="216"/>
      <c r="S102" s="216"/>
      <c r="T102" s="216"/>
      <c r="U102" s="216"/>
      <c r="V102" s="217"/>
      <c r="W102" s="112">
        <f t="shared" si="12"/>
        <v>0</v>
      </c>
      <c r="X102" s="105"/>
    </row>
    <row r="103" spans="2:24" x14ac:dyDescent="0.2">
      <c r="B103" s="148" t="s">
        <v>80</v>
      </c>
      <c r="C103" s="218"/>
      <c r="D103" s="218"/>
      <c r="E103" s="218"/>
      <c r="F103" s="248"/>
      <c r="G103" s="218"/>
      <c r="H103" s="220"/>
      <c r="I103" s="219"/>
      <c r="J103" s="219"/>
      <c r="K103" s="219"/>
      <c r="L103" s="219"/>
      <c r="M103" s="219"/>
      <c r="N103" s="219"/>
      <c r="O103" s="219"/>
      <c r="P103" s="219"/>
      <c r="Q103" s="219"/>
      <c r="R103" s="219"/>
      <c r="S103" s="219"/>
      <c r="T103" s="219"/>
      <c r="U103" s="219"/>
      <c r="V103" s="221"/>
      <c r="W103" s="112">
        <f t="shared" si="12"/>
        <v>0</v>
      </c>
      <c r="X103" s="105"/>
    </row>
    <row r="104" spans="2:24" x14ac:dyDescent="0.2">
      <c r="B104" s="149"/>
      <c r="C104" s="236"/>
      <c r="D104" s="118"/>
      <c r="E104" s="107"/>
      <c r="F104" s="168"/>
      <c r="G104" s="107"/>
      <c r="H104" s="222"/>
      <c r="I104" s="123"/>
      <c r="J104" s="123"/>
      <c r="K104" s="123"/>
      <c r="L104" s="123"/>
      <c r="M104" s="123"/>
      <c r="N104" s="123"/>
      <c r="O104" s="123"/>
      <c r="P104" s="123"/>
      <c r="Q104" s="123"/>
      <c r="R104" s="123"/>
      <c r="S104" s="123"/>
      <c r="T104" s="123"/>
      <c r="U104" s="123"/>
      <c r="V104" s="225"/>
      <c r="W104" s="112">
        <f t="shared" si="12"/>
        <v>0</v>
      </c>
      <c r="X104" s="105"/>
    </row>
    <row r="105" spans="2:24" x14ac:dyDescent="0.2">
      <c r="B105" s="156" t="str">
        <f>"8.1. Project Specific Cost"</f>
        <v>8.1. Project Specific Cost</v>
      </c>
      <c r="C105" s="236"/>
      <c r="D105" s="118"/>
      <c r="E105" s="121"/>
      <c r="F105" s="168"/>
      <c r="G105" s="121"/>
      <c r="H105" s="222"/>
      <c r="I105" s="123"/>
      <c r="J105" s="123"/>
      <c r="K105" s="123"/>
      <c r="L105" s="123"/>
      <c r="M105" s="123"/>
      <c r="N105" s="123"/>
      <c r="O105" s="123"/>
      <c r="P105" s="123"/>
      <c r="Q105" s="123"/>
      <c r="R105" s="123"/>
      <c r="S105" s="123"/>
      <c r="T105" s="123"/>
      <c r="U105" s="123"/>
      <c r="V105" s="225"/>
      <c r="W105" s="112">
        <f t="shared" si="12"/>
        <v>0</v>
      </c>
      <c r="X105" s="105"/>
    </row>
    <row r="106" spans="2:24" ht="25.5" customHeight="1" x14ac:dyDescent="0.2">
      <c r="B106" s="164" t="s">
        <v>81</v>
      </c>
      <c r="C106" s="138"/>
      <c r="D106" s="118"/>
      <c r="E106" s="121"/>
      <c r="F106" s="168"/>
      <c r="G106" s="121"/>
      <c r="H106" s="222"/>
      <c r="I106" s="123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225"/>
      <c r="W106" s="112">
        <f t="shared" si="12"/>
        <v>0</v>
      </c>
      <c r="X106" s="105"/>
    </row>
    <row r="107" spans="2:24" x14ac:dyDescent="0.2">
      <c r="B107" s="149"/>
      <c r="C107" s="117"/>
      <c r="D107" s="118"/>
      <c r="E107" s="121"/>
      <c r="F107" s="168"/>
      <c r="G107" s="121"/>
      <c r="H107" s="222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225"/>
      <c r="W107" s="112">
        <f t="shared" si="12"/>
        <v>0</v>
      </c>
    </row>
    <row r="108" spans="2:24" ht="15.75" customHeight="1" x14ac:dyDescent="0.2">
      <c r="B108" s="167"/>
      <c r="C108" s="247"/>
      <c r="D108" s="118"/>
      <c r="E108" s="121"/>
      <c r="F108" s="168"/>
      <c r="G108" s="121"/>
      <c r="H108" s="222"/>
      <c r="I108" s="123"/>
      <c r="J108" s="123"/>
      <c r="K108" s="123"/>
      <c r="L108" s="123"/>
      <c r="M108" s="123"/>
      <c r="N108" s="123"/>
      <c r="O108" s="123"/>
      <c r="P108" s="123"/>
      <c r="Q108" s="123"/>
      <c r="R108" s="123"/>
      <c r="S108" s="123"/>
      <c r="T108" s="123"/>
      <c r="U108" s="123"/>
      <c r="V108" s="225"/>
      <c r="W108" s="112"/>
    </row>
    <row r="109" spans="2:24" ht="15.75" customHeight="1" x14ac:dyDescent="0.2">
      <c r="B109" s="167"/>
      <c r="C109" s="247"/>
      <c r="D109" s="118"/>
      <c r="E109" s="121"/>
      <c r="F109" s="168"/>
      <c r="G109" s="121"/>
      <c r="H109" s="222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  <c r="S109" s="123"/>
      <c r="T109" s="123"/>
      <c r="U109" s="123"/>
      <c r="V109" s="225"/>
      <c r="W109" s="112"/>
    </row>
    <row r="110" spans="2:24" ht="15.75" customHeight="1" x14ac:dyDescent="0.2">
      <c r="B110" s="167"/>
      <c r="C110" s="247"/>
      <c r="D110" s="118"/>
      <c r="E110" s="121"/>
      <c r="F110" s="168"/>
      <c r="G110" s="121"/>
      <c r="H110" s="222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3"/>
      <c r="T110" s="123"/>
      <c r="U110" s="123"/>
      <c r="V110" s="225"/>
      <c r="W110" s="112"/>
    </row>
    <row r="111" spans="2:24" ht="15.75" customHeight="1" x14ac:dyDescent="0.2">
      <c r="B111" s="167"/>
      <c r="C111" s="247"/>
      <c r="D111" s="118"/>
      <c r="E111" s="121"/>
      <c r="F111" s="168"/>
      <c r="G111" s="121"/>
      <c r="H111" s="222"/>
      <c r="I111" s="123"/>
      <c r="J111" s="123"/>
      <c r="K111" s="123"/>
      <c r="L111" s="123"/>
      <c r="M111" s="123"/>
      <c r="N111" s="123"/>
      <c r="O111" s="123"/>
      <c r="P111" s="123"/>
      <c r="Q111" s="123"/>
      <c r="R111" s="123"/>
      <c r="S111" s="123"/>
      <c r="T111" s="123"/>
      <c r="U111" s="123"/>
      <c r="V111" s="225"/>
      <c r="W111" s="112"/>
    </row>
    <row r="112" spans="2:24" ht="15.75" customHeight="1" x14ac:dyDescent="0.2">
      <c r="B112" s="167"/>
      <c r="C112" s="247"/>
      <c r="D112" s="118"/>
      <c r="E112" s="121"/>
      <c r="F112" s="168"/>
      <c r="G112" s="121"/>
      <c r="H112" s="222"/>
      <c r="I112" s="123"/>
      <c r="J112" s="123"/>
      <c r="K112" s="123"/>
      <c r="L112" s="123"/>
      <c r="M112" s="123"/>
      <c r="N112" s="123"/>
      <c r="O112" s="123"/>
      <c r="P112" s="123"/>
      <c r="Q112" s="123"/>
      <c r="R112" s="123"/>
      <c r="S112" s="123"/>
      <c r="T112" s="123"/>
      <c r="U112" s="123"/>
      <c r="V112" s="225"/>
      <c r="W112" s="112"/>
    </row>
    <row r="113" spans="2:23" ht="15.75" customHeight="1" x14ac:dyDescent="0.2">
      <c r="B113" s="167"/>
      <c r="C113" s="247"/>
      <c r="D113" s="118"/>
      <c r="E113" s="121"/>
      <c r="F113" s="168"/>
      <c r="G113" s="121"/>
      <c r="H113" s="222"/>
      <c r="I113" s="123"/>
      <c r="J113" s="123"/>
      <c r="K113" s="123"/>
      <c r="L113" s="123"/>
      <c r="M113" s="123"/>
      <c r="N113" s="123"/>
      <c r="O113" s="123"/>
      <c r="P113" s="123"/>
      <c r="Q113" s="123"/>
      <c r="R113" s="123"/>
      <c r="S113" s="123"/>
      <c r="T113" s="123"/>
      <c r="U113" s="123"/>
      <c r="V113" s="225"/>
      <c r="W113" s="112"/>
    </row>
    <row r="114" spans="2:23" ht="15.75" customHeight="1" x14ac:dyDescent="0.2">
      <c r="B114" s="167"/>
      <c r="C114" s="247"/>
      <c r="D114" s="118"/>
      <c r="E114" s="121"/>
      <c r="F114" s="168"/>
      <c r="G114" s="121"/>
      <c r="H114" s="222"/>
      <c r="I114" s="123"/>
      <c r="J114" s="123"/>
      <c r="K114" s="123"/>
      <c r="L114" s="123"/>
      <c r="M114" s="123"/>
      <c r="N114" s="123"/>
      <c r="O114" s="123"/>
      <c r="P114" s="123"/>
      <c r="Q114" s="123"/>
      <c r="R114" s="123"/>
      <c r="S114" s="123"/>
      <c r="T114" s="123"/>
      <c r="U114" s="123"/>
      <c r="V114" s="225"/>
      <c r="W114" s="112"/>
    </row>
    <row r="115" spans="2:23" ht="15.75" customHeight="1" x14ac:dyDescent="0.2">
      <c r="B115" s="167"/>
      <c r="C115" s="247"/>
      <c r="D115" s="118"/>
      <c r="E115" s="121"/>
      <c r="F115" s="168"/>
      <c r="G115" s="121"/>
      <c r="H115" s="222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3"/>
      <c r="T115" s="123"/>
      <c r="U115" s="123"/>
      <c r="V115" s="225"/>
      <c r="W115" s="112"/>
    </row>
    <row r="116" spans="2:23" ht="15.75" customHeight="1" x14ac:dyDescent="0.2">
      <c r="B116" s="167"/>
      <c r="C116" s="247"/>
      <c r="D116" s="118"/>
      <c r="E116" s="121"/>
      <c r="F116" s="168"/>
      <c r="G116" s="121"/>
      <c r="H116" s="222"/>
      <c r="I116" s="123"/>
      <c r="J116" s="123"/>
      <c r="K116" s="123"/>
      <c r="L116" s="123"/>
      <c r="M116" s="123"/>
      <c r="N116" s="123"/>
      <c r="O116" s="123"/>
      <c r="P116" s="123"/>
      <c r="Q116" s="123"/>
      <c r="R116" s="123"/>
      <c r="S116" s="123"/>
      <c r="T116" s="123"/>
      <c r="U116" s="123"/>
      <c r="V116" s="225"/>
      <c r="W116" s="112"/>
    </row>
    <row r="117" spans="2:23" x14ac:dyDescent="0.2">
      <c r="B117" s="167"/>
      <c r="C117" s="247"/>
      <c r="D117" s="118"/>
      <c r="E117" s="121"/>
      <c r="F117" s="168"/>
      <c r="G117" s="121"/>
      <c r="H117" s="222"/>
      <c r="I117" s="123"/>
      <c r="J117" s="123"/>
      <c r="K117" s="123"/>
      <c r="L117" s="123"/>
      <c r="M117" s="123"/>
      <c r="N117" s="123"/>
      <c r="O117" s="123"/>
      <c r="P117" s="123"/>
      <c r="Q117" s="123"/>
      <c r="R117" s="123"/>
      <c r="S117" s="123"/>
      <c r="T117" s="123"/>
      <c r="U117" s="123"/>
      <c r="V117" s="225"/>
      <c r="W117" s="112">
        <f t="shared" si="12"/>
        <v>0</v>
      </c>
    </row>
    <row r="118" spans="2:23" x14ac:dyDescent="0.2">
      <c r="B118" s="254"/>
      <c r="C118" s="107"/>
      <c r="D118" s="118"/>
      <c r="E118" s="121"/>
      <c r="F118" s="168"/>
      <c r="G118" s="121"/>
      <c r="H118" s="222"/>
      <c r="I118" s="123"/>
      <c r="J118" s="123"/>
      <c r="K118" s="123"/>
      <c r="L118" s="123"/>
      <c r="M118" s="123"/>
      <c r="N118" s="123"/>
      <c r="O118" s="123"/>
      <c r="P118" s="123"/>
      <c r="Q118" s="123"/>
      <c r="R118" s="123"/>
      <c r="S118" s="123"/>
      <c r="T118" s="123"/>
      <c r="U118" s="123"/>
      <c r="V118" s="225">
        <f t="shared" ref="V118" si="17">SUM(J118:U118)</f>
        <v>0</v>
      </c>
      <c r="W118" s="112">
        <f t="shared" si="12"/>
        <v>0</v>
      </c>
    </row>
    <row r="119" spans="2:23" s="9" customFormat="1" x14ac:dyDescent="0.2">
      <c r="B119" s="155" t="s">
        <v>82</v>
      </c>
      <c r="C119" s="127"/>
      <c r="D119" s="130"/>
      <c r="E119" s="127"/>
      <c r="F119" s="130"/>
      <c r="G119" s="127"/>
      <c r="H119" s="134"/>
      <c r="I119" s="131">
        <f>SUM(I103:I118)</f>
        <v>0</v>
      </c>
      <c r="J119" s="131">
        <f t="shared" ref="J119:U119" si="18">SUM(J103:J118)</f>
        <v>0</v>
      </c>
      <c r="K119" s="131">
        <f t="shared" si="18"/>
        <v>0</v>
      </c>
      <c r="L119" s="131">
        <f t="shared" si="18"/>
        <v>0</v>
      </c>
      <c r="M119" s="131">
        <f t="shared" si="18"/>
        <v>0</v>
      </c>
      <c r="N119" s="131">
        <f t="shared" si="18"/>
        <v>0</v>
      </c>
      <c r="O119" s="131">
        <f t="shared" si="18"/>
        <v>0</v>
      </c>
      <c r="P119" s="131">
        <f t="shared" si="18"/>
        <v>0</v>
      </c>
      <c r="Q119" s="131">
        <f t="shared" si="18"/>
        <v>0</v>
      </c>
      <c r="R119" s="131">
        <f t="shared" si="18"/>
        <v>0</v>
      </c>
      <c r="S119" s="131">
        <f t="shared" si="18"/>
        <v>0</v>
      </c>
      <c r="T119" s="131">
        <f t="shared" si="18"/>
        <v>0</v>
      </c>
      <c r="U119" s="131">
        <f t="shared" si="18"/>
        <v>0</v>
      </c>
      <c r="V119" s="175">
        <f>SUM(V103:V118)</f>
        <v>0</v>
      </c>
      <c r="W119" s="112">
        <f>(I119-V119)</f>
        <v>0</v>
      </c>
    </row>
    <row r="120" spans="2:23" s="4" customFormat="1" ht="35.25" customHeight="1" x14ac:dyDescent="0.2">
      <c r="B120" s="300" t="s">
        <v>83</v>
      </c>
      <c r="C120" s="301"/>
      <c r="D120" s="301"/>
      <c r="E120" s="301"/>
      <c r="F120" s="301"/>
      <c r="G120" s="301"/>
      <c r="H120" s="139"/>
      <c r="I120" s="140">
        <f>+I119+I72+I55+I39+I31+I79+I97+I101</f>
        <v>0</v>
      </c>
      <c r="J120" s="140">
        <f>+J119+J72+J55+J39+J31+J79+J97+J101</f>
        <v>0</v>
      </c>
      <c r="K120" s="140">
        <f>+K119+K72+K55+K39+K31+K79+K97+K101</f>
        <v>0</v>
      </c>
      <c r="L120" s="140">
        <f>+L119+L72+L55+L39+L31+L79+L97+L101</f>
        <v>0</v>
      </c>
      <c r="M120" s="140">
        <f>+M119+M72+M55+M39+M31+M79+M97+M101</f>
        <v>0</v>
      </c>
      <c r="N120" s="140">
        <f>+N119+N72+N55+N39+N31+N79+N97+N101</f>
        <v>0</v>
      </c>
      <c r="O120" s="140">
        <f>+O119+O72+O55+O39+O31+O79+O97+O101</f>
        <v>0</v>
      </c>
      <c r="P120" s="140">
        <f>+P119+P72+P55+P39+P31+P79+P97+P101</f>
        <v>0</v>
      </c>
      <c r="Q120" s="140">
        <f>+Q119+Q72+Q55+Q39+Q31+Q79+Q97+Q101</f>
        <v>0</v>
      </c>
      <c r="R120" s="140">
        <f>+R119+R72+R55+R39+R31+R79+R97+R101</f>
        <v>0</v>
      </c>
      <c r="S120" s="140">
        <f>+S119+S72+S55+S39+S31+S79+S97+S101</f>
        <v>0</v>
      </c>
      <c r="T120" s="140">
        <f>+T119+T72+T55+T39+T31+T79+T97+T101</f>
        <v>0</v>
      </c>
      <c r="U120" s="140">
        <f>+U119+U72+U55+U39+U31+U79+U97+U101</f>
        <v>0</v>
      </c>
      <c r="V120" s="177">
        <f>+V119+V72+V55+V39+V31+V79+V97+V101</f>
        <v>0</v>
      </c>
      <c r="W120" s="112">
        <f t="shared" si="12"/>
        <v>0</v>
      </c>
    </row>
    <row r="121" spans="2:23" x14ac:dyDescent="0.2">
      <c r="B121" s="6"/>
      <c r="C121" s="198"/>
      <c r="D121" s="215"/>
      <c r="E121" s="198"/>
      <c r="F121" s="215"/>
      <c r="G121" s="198"/>
      <c r="H121" s="232"/>
      <c r="I121" s="215"/>
      <c r="J121" s="216"/>
      <c r="K121" s="216"/>
      <c r="L121" s="216"/>
      <c r="M121" s="216"/>
      <c r="N121" s="216"/>
      <c r="O121" s="216"/>
      <c r="P121" s="216"/>
      <c r="Q121" s="216"/>
      <c r="R121" s="216"/>
      <c r="S121" s="216"/>
      <c r="T121" s="216"/>
      <c r="U121" s="216"/>
      <c r="V121" s="217"/>
      <c r="W121" s="112">
        <f t="shared" si="12"/>
        <v>0</v>
      </c>
    </row>
    <row r="122" spans="2:23" ht="13.5" thickBot="1" x14ac:dyDescent="0.25">
      <c r="B122" s="6"/>
      <c r="C122" s="198"/>
      <c r="D122" s="257"/>
      <c r="E122" s="198"/>
      <c r="F122" s="215"/>
      <c r="G122" s="198"/>
      <c r="H122" s="232"/>
      <c r="I122" s="215"/>
      <c r="J122" s="216"/>
      <c r="K122" s="216"/>
      <c r="L122" s="216"/>
      <c r="M122" s="216"/>
      <c r="N122" s="216"/>
      <c r="O122" s="216"/>
      <c r="P122" s="216"/>
      <c r="Q122" s="216"/>
      <c r="R122" s="216"/>
      <c r="S122" s="216"/>
      <c r="T122" s="216"/>
      <c r="U122" s="216"/>
      <c r="V122" s="217"/>
      <c r="W122" s="112">
        <f t="shared" si="12"/>
        <v>0</v>
      </c>
    </row>
    <row r="123" spans="2:23" x14ac:dyDescent="0.2">
      <c r="B123" s="5" t="s">
        <v>84</v>
      </c>
      <c r="C123" s="258"/>
      <c r="D123" s="258"/>
      <c r="E123" s="258"/>
      <c r="F123" s="80"/>
      <c r="G123" s="258"/>
      <c r="H123" s="259"/>
      <c r="I123" s="89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78"/>
      <c r="W123" s="112">
        <f t="shared" si="12"/>
        <v>0</v>
      </c>
    </row>
    <row r="124" spans="2:23" ht="13.5" customHeight="1" x14ac:dyDescent="0.2">
      <c r="B124" s="6" t="s">
        <v>85</v>
      </c>
      <c r="C124" s="260"/>
      <c r="D124" s="260"/>
      <c r="E124" s="230"/>
      <c r="F124" s="197"/>
      <c r="G124" s="230"/>
      <c r="H124" s="232"/>
      <c r="I124" s="215">
        <f>I120*0.1</f>
        <v>0</v>
      </c>
      <c r="J124" s="216">
        <f>J120*0.1</f>
        <v>0</v>
      </c>
      <c r="K124" s="216">
        <f t="shared" ref="K124:T124" si="19">K120*0.1</f>
        <v>0</v>
      </c>
      <c r="L124" s="216">
        <f t="shared" si="19"/>
        <v>0</v>
      </c>
      <c r="M124" s="216">
        <f t="shared" si="19"/>
        <v>0</v>
      </c>
      <c r="N124" s="216">
        <f t="shared" si="19"/>
        <v>0</v>
      </c>
      <c r="O124" s="216">
        <f t="shared" si="19"/>
        <v>0</v>
      </c>
      <c r="P124" s="216">
        <f t="shared" si="19"/>
        <v>0</v>
      </c>
      <c r="Q124" s="216">
        <f t="shared" si="19"/>
        <v>0</v>
      </c>
      <c r="R124" s="216">
        <f t="shared" si="19"/>
        <v>0</v>
      </c>
      <c r="S124" s="216">
        <f t="shared" si="19"/>
        <v>0</v>
      </c>
      <c r="T124" s="216">
        <f t="shared" si="19"/>
        <v>0</v>
      </c>
      <c r="U124" s="216">
        <f>U120*0.1</f>
        <v>0</v>
      </c>
      <c r="V124" s="217">
        <f>J124+K124+L124+M124+N124+O124+P124+Q124+R124+S124+T124+U124</f>
        <v>0</v>
      </c>
      <c r="W124" s="112">
        <f t="shared" si="12"/>
        <v>0</v>
      </c>
    </row>
    <row r="125" spans="2:23" ht="13.5" thickBot="1" x14ac:dyDescent="0.25">
      <c r="B125" s="6"/>
      <c r="C125" s="260"/>
      <c r="D125" s="260"/>
      <c r="E125" s="198"/>
      <c r="F125" s="197"/>
      <c r="G125" s="198"/>
      <c r="H125" s="232"/>
      <c r="I125" s="215"/>
      <c r="J125" s="216"/>
      <c r="K125" s="216"/>
      <c r="L125" s="216"/>
      <c r="M125" s="216"/>
      <c r="N125" s="216"/>
      <c r="O125" s="216"/>
      <c r="P125" s="216"/>
      <c r="Q125" s="216"/>
      <c r="R125" s="216"/>
      <c r="S125" s="216"/>
      <c r="T125" s="216"/>
      <c r="U125" s="216"/>
      <c r="V125" s="217"/>
      <c r="W125" s="112">
        <f t="shared" si="12"/>
        <v>0</v>
      </c>
    </row>
    <row r="126" spans="2:23" s="16" customFormat="1" ht="13.5" thickBot="1" x14ac:dyDescent="0.25">
      <c r="B126" s="15" t="s">
        <v>86</v>
      </c>
      <c r="C126" s="73"/>
      <c r="D126" s="78"/>
      <c r="E126" s="73"/>
      <c r="F126" s="78"/>
      <c r="G126" s="73"/>
      <c r="H126" s="81"/>
      <c r="I126" s="86">
        <f t="shared" ref="I126:V126" si="20">SUM(I124:I125)</f>
        <v>0</v>
      </c>
      <c r="J126" s="11">
        <f>SUM(J124:J125)</f>
        <v>0</v>
      </c>
      <c r="K126" s="11">
        <f t="shared" si="20"/>
        <v>0</v>
      </c>
      <c r="L126" s="11">
        <f t="shared" si="20"/>
        <v>0</v>
      </c>
      <c r="M126" s="11">
        <f t="shared" si="20"/>
        <v>0</v>
      </c>
      <c r="N126" s="11">
        <f t="shared" si="20"/>
        <v>0</v>
      </c>
      <c r="O126" s="11">
        <f t="shared" si="20"/>
        <v>0</v>
      </c>
      <c r="P126" s="11">
        <f t="shared" si="20"/>
        <v>0</v>
      </c>
      <c r="Q126" s="11">
        <f t="shared" si="20"/>
        <v>0</v>
      </c>
      <c r="R126" s="11">
        <f t="shared" si="20"/>
        <v>0</v>
      </c>
      <c r="S126" s="11">
        <f t="shared" si="20"/>
        <v>0</v>
      </c>
      <c r="T126" s="11">
        <f t="shared" si="20"/>
        <v>0</v>
      </c>
      <c r="U126" s="11">
        <f t="shared" si="20"/>
        <v>0</v>
      </c>
      <c r="V126" s="179">
        <f t="shared" si="20"/>
        <v>0</v>
      </c>
      <c r="W126" s="112">
        <f>(I126-V126)</f>
        <v>0</v>
      </c>
    </row>
    <row r="127" spans="2:23" s="18" customFormat="1" ht="37.5" customHeight="1" thickBot="1" x14ac:dyDescent="0.25">
      <c r="B127" s="302" t="s">
        <v>87</v>
      </c>
      <c r="C127" s="303"/>
      <c r="D127" s="303"/>
      <c r="E127" s="303"/>
      <c r="F127" s="303"/>
      <c r="G127" s="304"/>
      <c r="H127" s="84"/>
      <c r="I127" s="88">
        <f t="shared" ref="I127:U127" si="21">+I126+I101+I120</f>
        <v>0</v>
      </c>
      <c r="J127" s="13">
        <f t="shared" si="21"/>
        <v>0</v>
      </c>
      <c r="K127" s="17">
        <f t="shared" si="21"/>
        <v>0</v>
      </c>
      <c r="L127" s="17">
        <f t="shared" si="21"/>
        <v>0</v>
      </c>
      <c r="M127" s="17">
        <f t="shared" si="21"/>
        <v>0</v>
      </c>
      <c r="N127" s="17">
        <f t="shared" si="21"/>
        <v>0</v>
      </c>
      <c r="O127" s="17">
        <f t="shared" si="21"/>
        <v>0</v>
      </c>
      <c r="P127" s="17">
        <f t="shared" si="21"/>
        <v>0</v>
      </c>
      <c r="Q127" s="17">
        <f t="shared" si="21"/>
        <v>0</v>
      </c>
      <c r="R127" s="17">
        <f t="shared" si="21"/>
        <v>0</v>
      </c>
      <c r="S127" s="17">
        <f t="shared" si="21"/>
        <v>0</v>
      </c>
      <c r="T127" s="17">
        <f t="shared" si="21"/>
        <v>0</v>
      </c>
      <c r="U127" s="17">
        <f t="shared" si="21"/>
        <v>0</v>
      </c>
      <c r="V127" s="181">
        <f>+V126+V120</f>
        <v>0</v>
      </c>
      <c r="W127" s="112">
        <f>(I127-V127)</f>
        <v>0</v>
      </c>
    </row>
    <row r="128" spans="2:23" s="18" customFormat="1" ht="16.149999999999999" customHeight="1" x14ac:dyDescent="0.2">
      <c r="B128" s="5" t="s">
        <v>88</v>
      </c>
      <c r="C128" s="258"/>
      <c r="D128" s="258"/>
      <c r="E128" s="258"/>
      <c r="F128" s="80"/>
      <c r="G128" s="258"/>
      <c r="H128" s="259"/>
      <c r="I128" s="89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78"/>
      <c r="W128" s="112">
        <f t="shared" si="12"/>
        <v>0</v>
      </c>
    </row>
    <row r="129" spans="2:23" s="18" customFormat="1" ht="16.149999999999999" customHeight="1" x14ac:dyDescent="0.2">
      <c r="B129" s="6"/>
      <c r="C129" s="260"/>
      <c r="D129" s="260"/>
      <c r="E129" s="230"/>
      <c r="F129" s="197"/>
      <c r="G129" s="230"/>
      <c r="H129" s="232"/>
      <c r="I129" s="215"/>
      <c r="J129" s="216"/>
      <c r="K129" s="216"/>
      <c r="L129" s="216"/>
      <c r="M129" s="216"/>
      <c r="N129" s="216"/>
      <c r="O129" s="216"/>
      <c r="P129" s="216"/>
      <c r="Q129" s="216"/>
      <c r="R129" s="216"/>
      <c r="S129" s="216"/>
      <c r="T129" s="216"/>
      <c r="U129" s="216"/>
      <c r="V129" s="217"/>
      <c r="W129" s="112">
        <f t="shared" si="12"/>
        <v>0</v>
      </c>
    </row>
    <row r="130" spans="2:23" s="18" customFormat="1" ht="16.149999999999999" customHeight="1" thickBot="1" x14ac:dyDescent="0.25">
      <c r="B130" s="6"/>
      <c r="C130" s="260"/>
      <c r="D130" s="260"/>
      <c r="E130" s="198"/>
      <c r="F130" s="197"/>
      <c r="G130" s="198"/>
      <c r="H130" s="232">
        <v>1</v>
      </c>
      <c r="I130" s="261">
        <f>(I127*0.1)</f>
        <v>0</v>
      </c>
      <c r="J130" s="262">
        <f>(J127*0.1)</f>
        <v>0</v>
      </c>
      <c r="K130" s="262">
        <f t="shared" ref="K130:U130" si="22">(K127*0.1)</f>
        <v>0</v>
      </c>
      <c r="L130" s="262">
        <f t="shared" si="22"/>
        <v>0</v>
      </c>
      <c r="M130" s="262">
        <f t="shared" si="22"/>
        <v>0</v>
      </c>
      <c r="N130" s="262">
        <f t="shared" si="22"/>
        <v>0</v>
      </c>
      <c r="O130" s="262">
        <f t="shared" si="22"/>
        <v>0</v>
      </c>
      <c r="P130" s="262">
        <f t="shared" si="22"/>
        <v>0</v>
      </c>
      <c r="Q130" s="262">
        <f t="shared" si="22"/>
        <v>0</v>
      </c>
      <c r="R130" s="262">
        <f t="shared" si="22"/>
        <v>0</v>
      </c>
      <c r="S130" s="262">
        <f t="shared" si="22"/>
        <v>0</v>
      </c>
      <c r="T130" s="262">
        <f t="shared" si="22"/>
        <v>0</v>
      </c>
      <c r="U130" s="262">
        <f t="shared" si="22"/>
        <v>0</v>
      </c>
      <c r="V130" s="217">
        <f>J130+K130+L130+M130+N130+O130+P130+Q130+R130+S130+T130+U130</f>
        <v>0</v>
      </c>
      <c r="W130" s="112">
        <f t="shared" si="12"/>
        <v>0</v>
      </c>
    </row>
    <row r="131" spans="2:23" s="18" customFormat="1" ht="37.5" customHeight="1" thickBot="1" x14ac:dyDescent="0.25">
      <c r="B131" s="308" t="s">
        <v>89</v>
      </c>
      <c r="C131" s="309"/>
      <c r="D131" s="309"/>
      <c r="E131" s="309"/>
      <c r="F131" s="309"/>
      <c r="G131" s="309"/>
      <c r="H131" s="99"/>
      <c r="I131" s="100">
        <f>I127+I130</f>
        <v>0</v>
      </c>
      <c r="J131" s="13">
        <f>J127+J130</f>
        <v>0</v>
      </c>
      <c r="K131" s="13">
        <f t="shared" ref="K131:U131" si="23">K127+K130</f>
        <v>0</v>
      </c>
      <c r="L131" s="13">
        <f t="shared" si="23"/>
        <v>0</v>
      </c>
      <c r="M131" s="13">
        <f t="shared" si="23"/>
        <v>0</v>
      </c>
      <c r="N131" s="13">
        <f t="shared" si="23"/>
        <v>0</v>
      </c>
      <c r="O131" s="13">
        <f t="shared" si="23"/>
        <v>0</v>
      </c>
      <c r="P131" s="13">
        <f t="shared" si="23"/>
        <v>0</v>
      </c>
      <c r="Q131" s="13">
        <f t="shared" si="23"/>
        <v>0</v>
      </c>
      <c r="R131" s="13">
        <f t="shared" si="23"/>
        <v>0</v>
      </c>
      <c r="S131" s="13">
        <f t="shared" si="23"/>
        <v>0</v>
      </c>
      <c r="T131" s="13">
        <f t="shared" si="23"/>
        <v>0</v>
      </c>
      <c r="U131" s="13">
        <f t="shared" si="23"/>
        <v>0</v>
      </c>
      <c r="V131" s="180">
        <f>V127+V130</f>
        <v>0</v>
      </c>
      <c r="W131" s="112">
        <f t="shared" si="12"/>
        <v>0</v>
      </c>
    </row>
    <row r="132" spans="2:23" x14ac:dyDescent="0.2">
      <c r="B132" s="74"/>
      <c r="C132" s="105"/>
      <c r="D132" s="200"/>
      <c r="E132" s="105"/>
      <c r="F132" s="200"/>
      <c r="G132" s="105"/>
      <c r="H132" s="200"/>
      <c r="I132" s="200"/>
      <c r="J132" s="200"/>
      <c r="K132" s="200"/>
      <c r="L132" s="200"/>
      <c r="M132" s="200"/>
      <c r="N132" s="200"/>
      <c r="O132" s="200"/>
      <c r="P132" s="111"/>
      <c r="Q132" s="105"/>
      <c r="R132" s="105"/>
      <c r="S132" s="105"/>
      <c r="T132" s="105"/>
      <c r="U132" s="105"/>
      <c r="V132" s="201"/>
      <c r="W132" s="112"/>
    </row>
    <row r="133" spans="2:23" x14ac:dyDescent="0.2">
      <c r="B133" s="74"/>
      <c r="C133" s="105"/>
      <c r="D133" s="200"/>
      <c r="E133" s="105"/>
      <c r="F133" s="200"/>
      <c r="G133" s="105"/>
      <c r="H133" s="200"/>
      <c r="I133" s="19"/>
      <c r="J133" s="19"/>
      <c r="K133" s="20"/>
      <c r="L133" s="19"/>
      <c r="M133" s="20"/>
      <c r="N133" s="21"/>
      <c r="O133" s="20"/>
      <c r="P133" s="19"/>
      <c r="Q133" s="105"/>
      <c r="R133" s="105"/>
      <c r="S133" s="105"/>
      <c r="T133" s="105"/>
      <c r="U133" s="105"/>
      <c r="V133" s="201"/>
      <c r="W133" s="105"/>
    </row>
    <row r="134" spans="2:23" x14ac:dyDescent="0.2">
      <c r="B134" s="74"/>
      <c r="C134" s="105"/>
      <c r="D134" s="200"/>
      <c r="E134" s="105"/>
      <c r="F134" s="200"/>
      <c r="G134" s="105"/>
      <c r="H134" s="200"/>
      <c r="I134" s="200"/>
      <c r="J134" s="200"/>
      <c r="K134" s="200"/>
      <c r="L134" s="200"/>
      <c r="M134" s="200"/>
      <c r="N134" s="200"/>
      <c r="O134" s="200"/>
      <c r="P134" s="200"/>
      <c r="Q134" s="200"/>
      <c r="R134" s="111"/>
      <c r="S134" s="105"/>
      <c r="T134" s="105"/>
      <c r="U134" s="105"/>
      <c r="V134" s="201"/>
      <c r="W134" s="105"/>
    </row>
    <row r="135" spans="2:23" x14ac:dyDescent="0.2">
      <c r="B135" s="74"/>
      <c r="C135" s="105"/>
      <c r="D135" s="200"/>
      <c r="E135" s="105"/>
      <c r="F135" s="200"/>
      <c r="G135" s="105"/>
      <c r="H135" s="200"/>
      <c r="I135" s="200"/>
      <c r="J135" s="200"/>
      <c r="K135" s="200"/>
      <c r="L135" s="200"/>
      <c r="M135" s="200"/>
      <c r="N135" s="200"/>
      <c r="O135" s="200"/>
      <c r="P135" s="200"/>
      <c r="Q135" s="200"/>
      <c r="R135" s="200"/>
      <c r="S135" s="200"/>
      <c r="T135" s="105"/>
      <c r="U135" s="105"/>
      <c r="V135" s="201"/>
      <c r="W135" s="105"/>
    </row>
    <row r="136" spans="2:23" x14ac:dyDescent="0.2">
      <c r="B136" s="74"/>
      <c r="C136" s="105"/>
      <c r="D136" s="200"/>
      <c r="E136" s="105"/>
      <c r="F136" s="200"/>
      <c r="G136" s="105"/>
      <c r="H136" s="200"/>
      <c r="I136" s="263"/>
      <c r="J136" s="200"/>
      <c r="K136" s="200">
        <f>+J127+K127</f>
        <v>0</v>
      </c>
      <c r="L136" s="200"/>
      <c r="M136" s="200"/>
      <c r="N136" s="200"/>
      <c r="O136" s="200"/>
      <c r="P136" s="200"/>
      <c r="Q136" s="200"/>
      <c r="R136" s="200"/>
      <c r="S136" s="200"/>
      <c r="T136" s="111"/>
      <c r="U136" s="105"/>
      <c r="V136" s="201"/>
      <c r="W136" s="105"/>
    </row>
    <row r="137" spans="2:23" x14ac:dyDescent="0.2">
      <c r="B137" s="74"/>
      <c r="C137" s="105"/>
      <c r="D137" s="200"/>
      <c r="E137" s="105"/>
      <c r="F137" s="200"/>
      <c r="G137" s="105"/>
      <c r="H137" s="200"/>
      <c r="I137" s="200"/>
      <c r="J137" s="200"/>
      <c r="K137" s="200"/>
      <c r="L137" s="200"/>
      <c r="M137" s="200"/>
      <c r="N137" s="200"/>
      <c r="O137" s="200"/>
      <c r="P137" s="200"/>
      <c r="Q137" s="200"/>
      <c r="R137" s="200"/>
      <c r="S137" s="200"/>
      <c r="T137" s="111"/>
      <c r="U137" s="105"/>
      <c r="V137" s="201"/>
      <c r="W137" s="105"/>
    </row>
    <row r="138" spans="2:23" x14ac:dyDescent="0.2">
      <c r="B138" s="74"/>
      <c r="C138" s="105"/>
      <c r="D138" s="200"/>
      <c r="E138" s="105"/>
      <c r="F138" s="200"/>
      <c r="G138" s="105"/>
      <c r="H138" s="200"/>
      <c r="I138" s="200"/>
      <c r="J138" s="200"/>
      <c r="K138" s="200"/>
      <c r="L138" s="200"/>
      <c r="M138" s="200"/>
      <c r="N138" s="200"/>
      <c r="O138" s="200"/>
      <c r="P138" s="200"/>
      <c r="Q138" s="200"/>
      <c r="R138" s="200"/>
      <c r="S138" s="200"/>
      <c r="T138" s="111"/>
      <c r="U138" s="105"/>
      <c r="V138" s="201"/>
      <c r="W138" s="105"/>
    </row>
    <row r="139" spans="2:23" x14ac:dyDescent="0.2">
      <c r="B139" s="74"/>
      <c r="C139" s="105"/>
      <c r="D139" s="200"/>
      <c r="E139" s="105"/>
      <c r="F139" s="200"/>
      <c r="G139" s="105"/>
      <c r="H139" s="200"/>
      <c r="I139" s="200"/>
    </row>
    <row r="140" spans="2:23" x14ac:dyDescent="0.2">
      <c r="B140" s="74"/>
      <c r="C140" s="105"/>
      <c r="D140" s="200"/>
      <c r="E140" s="105"/>
      <c r="F140" s="200"/>
      <c r="G140" s="105"/>
      <c r="H140" s="200"/>
      <c r="I140" s="200"/>
    </row>
    <row r="141" spans="2:23" x14ac:dyDescent="0.2">
      <c r="B141" s="74"/>
      <c r="C141" s="105"/>
      <c r="D141" s="200"/>
      <c r="E141" s="105"/>
      <c r="F141" s="200"/>
      <c r="G141" s="105"/>
      <c r="H141" s="200"/>
      <c r="I141" s="200"/>
    </row>
    <row r="142" spans="2:23" x14ac:dyDescent="0.2">
      <c r="B142" s="74"/>
      <c r="C142" s="105"/>
      <c r="D142" s="200"/>
      <c r="E142" s="105"/>
      <c r="F142" s="200"/>
      <c r="G142" s="105"/>
      <c r="H142" s="200"/>
      <c r="I142" s="200"/>
    </row>
    <row r="143" spans="2:23" x14ac:dyDescent="0.2">
      <c r="B143" s="74"/>
      <c r="C143" s="105"/>
      <c r="D143" s="200"/>
      <c r="E143" s="105"/>
      <c r="F143" s="200"/>
      <c r="G143" s="105"/>
      <c r="H143" s="200"/>
      <c r="I143" s="200"/>
    </row>
    <row r="144" spans="2:23" x14ac:dyDescent="0.2">
      <c r="B144" s="74"/>
      <c r="C144" s="105"/>
      <c r="D144" s="200"/>
      <c r="E144" s="105"/>
      <c r="F144" s="200"/>
      <c r="G144" s="105"/>
      <c r="H144" s="200"/>
      <c r="I144" s="200"/>
    </row>
    <row r="145" spans="2:9" x14ac:dyDescent="0.2">
      <c r="B145" s="74"/>
      <c r="C145" s="105"/>
      <c r="D145" s="200"/>
      <c r="E145" s="105"/>
      <c r="F145" s="200"/>
      <c r="G145" s="105"/>
      <c r="H145" s="200"/>
      <c r="I145" s="200"/>
    </row>
    <row r="146" spans="2:9" x14ac:dyDescent="0.2">
      <c r="B146" s="74"/>
      <c r="C146" s="105"/>
      <c r="D146" s="200"/>
      <c r="E146" s="105"/>
      <c r="F146" s="200"/>
      <c r="G146" s="105"/>
      <c r="H146" s="200"/>
      <c r="I146" s="200"/>
    </row>
    <row r="147" spans="2:9" x14ac:dyDescent="0.2">
      <c r="B147" s="74"/>
      <c r="C147" s="105"/>
      <c r="D147" s="200"/>
      <c r="E147" s="105"/>
      <c r="F147" s="200"/>
      <c r="G147" s="105"/>
      <c r="H147" s="200"/>
      <c r="I147" s="200"/>
    </row>
    <row r="148" spans="2:9" x14ac:dyDescent="0.2">
      <c r="B148" s="74"/>
      <c r="C148" s="105"/>
      <c r="D148" s="200"/>
      <c r="E148" s="105"/>
      <c r="F148" s="200"/>
      <c r="G148" s="105"/>
      <c r="H148" s="200"/>
      <c r="I148" s="200"/>
    </row>
    <row r="149" spans="2:9" x14ac:dyDescent="0.2">
      <c r="B149" s="74"/>
      <c r="C149" s="105"/>
      <c r="D149" s="200"/>
      <c r="E149" s="105"/>
      <c r="F149" s="200"/>
      <c r="G149" s="105"/>
      <c r="H149" s="200"/>
      <c r="I149" s="200"/>
    </row>
    <row r="150" spans="2:9" x14ac:dyDescent="0.2">
      <c r="B150" s="74"/>
      <c r="C150" s="105"/>
      <c r="D150" s="200"/>
      <c r="E150" s="105"/>
      <c r="F150" s="200"/>
      <c r="G150" s="105"/>
      <c r="H150" s="200"/>
      <c r="I150" s="200"/>
    </row>
    <row r="151" spans="2:9" x14ac:dyDescent="0.2">
      <c r="B151" s="74"/>
      <c r="C151" s="105"/>
      <c r="D151" s="200"/>
      <c r="E151" s="105"/>
      <c r="F151" s="200"/>
      <c r="G151" s="105"/>
      <c r="H151" s="200"/>
      <c r="I151" s="200"/>
    </row>
    <row r="152" spans="2:9" x14ac:dyDescent="0.2">
      <c r="B152" s="74"/>
      <c r="C152" s="105"/>
      <c r="D152" s="200"/>
      <c r="E152" s="105"/>
      <c r="F152" s="200"/>
      <c r="G152" s="105"/>
      <c r="H152" s="200"/>
      <c r="I152" s="200"/>
    </row>
    <row r="153" spans="2:9" x14ac:dyDescent="0.2">
      <c r="B153" s="74"/>
      <c r="C153" s="105"/>
      <c r="D153" s="200"/>
      <c r="E153" s="105"/>
      <c r="F153" s="200"/>
      <c r="G153" s="105"/>
      <c r="H153" s="200"/>
      <c r="I153" s="200"/>
    </row>
    <row r="154" spans="2:9" x14ac:dyDescent="0.2">
      <c r="B154" s="74"/>
      <c r="C154" s="105"/>
      <c r="D154" s="200"/>
      <c r="E154" s="105"/>
      <c r="F154" s="200"/>
      <c r="G154" s="105"/>
      <c r="H154" s="200"/>
      <c r="I154" s="200"/>
    </row>
    <row r="155" spans="2:9" x14ac:dyDescent="0.2">
      <c r="B155" s="74"/>
      <c r="C155" s="105"/>
      <c r="D155" s="200"/>
      <c r="E155" s="105"/>
      <c r="F155" s="200"/>
      <c r="G155" s="105"/>
      <c r="H155" s="200"/>
      <c r="I155" s="200"/>
    </row>
    <row r="156" spans="2:9" x14ac:dyDescent="0.2">
      <c r="B156" s="74"/>
      <c r="C156" s="105"/>
      <c r="D156" s="200"/>
      <c r="E156" s="105"/>
      <c r="F156" s="200"/>
      <c r="G156" s="105"/>
      <c r="H156" s="200"/>
      <c r="I156" s="200"/>
    </row>
    <row r="157" spans="2:9" x14ac:dyDescent="0.2">
      <c r="B157" s="74"/>
      <c r="C157" s="105"/>
      <c r="D157" s="200"/>
      <c r="E157" s="105"/>
      <c r="F157" s="200"/>
      <c r="G157" s="105"/>
      <c r="H157" s="200"/>
      <c r="I157" s="200"/>
    </row>
    <row r="158" spans="2:9" x14ac:dyDescent="0.2">
      <c r="B158" s="74"/>
      <c r="C158" s="105"/>
      <c r="D158" s="200"/>
      <c r="E158" s="105"/>
      <c r="F158" s="200"/>
      <c r="G158" s="105"/>
      <c r="H158" s="200"/>
      <c r="I158" s="200"/>
    </row>
    <row r="159" spans="2:9" x14ac:dyDescent="0.2">
      <c r="B159" s="74"/>
      <c r="C159" s="105"/>
      <c r="D159" s="200"/>
      <c r="E159" s="105"/>
      <c r="F159" s="200"/>
      <c r="G159" s="105"/>
      <c r="H159" s="200"/>
      <c r="I159" s="200"/>
    </row>
    <row r="160" spans="2:9" x14ac:dyDescent="0.2">
      <c r="B160" s="74"/>
      <c r="C160" s="105"/>
      <c r="D160" s="200"/>
      <c r="E160" s="105"/>
      <c r="F160" s="200"/>
      <c r="G160" s="105"/>
      <c r="H160" s="200"/>
      <c r="I160" s="200"/>
    </row>
    <row r="161" spans="2:9" x14ac:dyDescent="0.2">
      <c r="B161" s="74"/>
      <c r="C161" s="105"/>
      <c r="D161" s="200"/>
      <c r="E161" s="105"/>
      <c r="F161" s="200"/>
      <c r="G161" s="105"/>
      <c r="H161" s="200"/>
      <c r="I161" s="200"/>
    </row>
    <row r="162" spans="2:9" x14ac:dyDescent="0.2">
      <c r="B162" s="74"/>
      <c r="C162" s="105"/>
      <c r="D162" s="200"/>
      <c r="E162" s="105"/>
      <c r="F162" s="200"/>
      <c r="G162" s="105"/>
      <c r="H162" s="200"/>
      <c r="I162" s="200"/>
    </row>
    <row r="163" spans="2:9" x14ac:dyDescent="0.2">
      <c r="B163" s="74"/>
      <c r="C163" s="105"/>
      <c r="D163" s="200"/>
      <c r="E163" s="105"/>
      <c r="F163" s="200"/>
      <c r="G163" s="105"/>
      <c r="H163" s="200"/>
      <c r="I163" s="200"/>
    </row>
    <row r="164" spans="2:9" x14ac:dyDescent="0.2">
      <c r="B164" s="74"/>
      <c r="C164" s="105"/>
      <c r="D164" s="200"/>
      <c r="E164" s="105"/>
      <c r="F164" s="200"/>
      <c r="G164" s="105"/>
      <c r="H164" s="200"/>
      <c r="I164" s="200"/>
    </row>
    <row r="165" spans="2:9" x14ac:dyDescent="0.2">
      <c r="B165" s="74"/>
      <c r="C165" s="105"/>
      <c r="D165" s="200"/>
      <c r="E165" s="105"/>
      <c r="F165" s="200"/>
      <c r="G165" s="105"/>
      <c r="H165" s="200"/>
      <c r="I165" s="200"/>
    </row>
    <row r="166" spans="2:9" x14ac:dyDescent="0.2">
      <c r="B166" s="74"/>
      <c r="C166" s="105"/>
      <c r="D166" s="200"/>
      <c r="E166" s="105"/>
      <c r="F166" s="200"/>
      <c r="G166" s="105"/>
      <c r="H166" s="200"/>
      <c r="I166" s="200"/>
    </row>
    <row r="167" spans="2:9" x14ac:dyDescent="0.2">
      <c r="B167" s="74"/>
      <c r="C167" s="105"/>
      <c r="D167" s="200"/>
      <c r="E167" s="105"/>
      <c r="F167" s="200"/>
      <c r="G167" s="105"/>
      <c r="H167" s="200"/>
      <c r="I167" s="200"/>
    </row>
    <row r="168" spans="2:9" x14ac:dyDescent="0.2">
      <c r="B168" s="74"/>
      <c r="C168" s="105"/>
      <c r="D168" s="200"/>
      <c r="E168" s="105"/>
      <c r="F168" s="200"/>
      <c r="G168" s="105"/>
      <c r="H168" s="200"/>
      <c r="I168" s="200"/>
    </row>
    <row r="169" spans="2:9" x14ac:dyDescent="0.2">
      <c r="B169" s="74"/>
      <c r="C169" s="105"/>
      <c r="D169" s="200"/>
      <c r="E169" s="105"/>
      <c r="F169" s="200"/>
      <c r="G169" s="105"/>
      <c r="H169" s="200"/>
      <c r="I169" s="200"/>
    </row>
    <row r="170" spans="2:9" x14ac:dyDescent="0.2">
      <c r="B170" s="74"/>
      <c r="C170" s="105"/>
      <c r="D170" s="200"/>
      <c r="E170" s="105"/>
      <c r="F170" s="200"/>
      <c r="G170" s="105"/>
      <c r="H170" s="200"/>
      <c r="I170" s="200"/>
    </row>
    <row r="171" spans="2:9" x14ac:dyDescent="0.2">
      <c r="B171" s="74"/>
      <c r="C171" s="105"/>
      <c r="D171" s="200"/>
      <c r="E171" s="105"/>
      <c r="F171" s="200"/>
      <c r="G171" s="105"/>
      <c r="H171" s="200"/>
      <c r="I171" s="200"/>
    </row>
    <row r="172" spans="2:9" x14ac:dyDescent="0.2">
      <c r="B172" s="74"/>
      <c r="C172" s="105"/>
      <c r="D172" s="200"/>
      <c r="E172" s="105"/>
      <c r="F172" s="200"/>
      <c r="G172" s="105"/>
      <c r="H172" s="200"/>
      <c r="I172" s="200"/>
    </row>
    <row r="173" spans="2:9" x14ac:dyDescent="0.2">
      <c r="B173" s="74"/>
      <c r="C173" s="105"/>
      <c r="D173" s="200"/>
      <c r="E173" s="105"/>
      <c r="F173" s="200"/>
      <c r="G173" s="105"/>
      <c r="H173" s="200"/>
      <c r="I173" s="200"/>
    </row>
    <row r="174" spans="2:9" x14ac:dyDescent="0.2">
      <c r="B174" s="74"/>
      <c r="C174" s="105"/>
      <c r="D174" s="200"/>
      <c r="E174" s="105"/>
      <c r="F174" s="200"/>
      <c r="G174" s="105"/>
      <c r="H174" s="200"/>
      <c r="I174" s="200"/>
    </row>
    <row r="175" spans="2:9" x14ac:dyDescent="0.2">
      <c r="B175" s="74"/>
      <c r="C175" s="105"/>
      <c r="D175" s="200"/>
      <c r="E175" s="105"/>
      <c r="F175" s="200"/>
      <c r="G175" s="105"/>
      <c r="H175" s="200"/>
      <c r="I175" s="200"/>
    </row>
    <row r="176" spans="2:9" x14ac:dyDescent="0.2">
      <c r="B176" s="74"/>
      <c r="C176" s="105"/>
      <c r="D176" s="200"/>
      <c r="E176" s="105"/>
      <c r="F176" s="200"/>
      <c r="G176" s="105"/>
      <c r="H176" s="200"/>
      <c r="I176" s="200"/>
    </row>
    <row r="177" spans="2:9" x14ac:dyDescent="0.2">
      <c r="B177" s="74"/>
      <c r="C177" s="105"/>
      <c r="D177" s="200"/>
      <c r="E177" s="105"/>
      <c r="F177" s="200"/>
      <c r="G177" s="105"/>
      <c r="H177" s="200"/>
      <c r="I177" s="200"/>
    </row>
    <row r="178" spans="2:9" x14ac:dyDescent="0.2">
      <c r="B178" s="74"/>
      <c r="C178" s="105"/>
      <c r="D178" s="200"/>
      <c r="E178" s="105"/>
      <c r="F178" s="200"/>
      <c r="G178" s="105"/>
      <c r="H178" s="200"/>
      <c r="I178" s="200"/>
    </row>
    <row r="179" spans="2:9" x14ac:dyDescent="0.2">
      <c r="B179" s="74"/>
      <c r="C179" s="105"/>
      <c r="D179" s="200"/>
      <c r="E179" s="105"/>
      <c r="F179" s="200"/>
      <c r="G179" s="105"/>
      <c r="H179" s="200"/>
      <c r="I179" s="200"/>
    </row>
    <row r="180" spans="2:9" x14ac:dyDescent="0.2">
      <c r="B180" s="74"/>
      <c r="C180" s="105"/>
      <c r="D180" s="200"/>
      <c r="E180" s="105"/>
      <c r="F180" s="200"/>
      <c r="G180" s="105"/>
      <c r="H180" s="200"/>
      <c r="I180" s="200"/>
    </row>
    <row r="181" spans="2:9" x14ac:dyDescent="0.2">
      <c r="B181" s="74"/>
      <c r="C181" s="105"/>
      <c r="D181" s="200"/>
      <c r="E181" s="105"/>
      <c r="F181" s="200"/>
      <c r="G181" s="105"/>
      <c r="H181" s="200"/>
      <c r="I181" s="200"/>
    </row>
    <row r="182" spans="2:9" x14ac:dyDescent="0.2">
      <c r="B182" s="74"/>
      <c r="C182" s="105"/>
      <c r="D182" s="200"/>
      <c r="E182" s="105"/>
      <c r="F182" s="200"/>
      <c r="G182" s="105"/>
      <c r="H182" s="200"/>
      <c r="I182" s="200"/>
    </row>
    <row r="183" spans="2:9" x14ac:dyDescent="0.2">
      <c r="B183" s="74"/>
      <c r="C183" s="105"/>
      <c r="D183" s="200"/>
      <c r="E183" s="105"/>
      <c r="F183" s="200"/>
      <c r="G183" s="105"/>
      <c r="H183" s="200"/>
      <c r="I183" s="200"/>
    </row>
    <row r="184" spans="2:9" x14ac:dyDescent="0.2">
      <c r="B184" s="74"/>
      <c r="C184" s="105"/>
      <c r="D184" s="200"/>
      <c r="E184" s="105"/>
      <c r="F184" s="200"/>
      <c r="G184" s="105"/>
      <c r="H184" s="200"/>
      <c r="I184" s="200"/>
    </row>
    <row r="185" spans="2:9" x14ac:dyDescent="0.2">
      <c r="B185" s="74"/>
      <c r="C185" s="105"/>
      <c r="D185" s="200"/>
      <c r="E185" s="105"/>
      <c r="F185" s="200"/>
      <c r="G185" s="105"/>
      <c r="H185" s="200"/>
      <c r="I185" s="200"/>
    </row>
    <row r="186" spans="2:9" x14ac:dyDescent="0.2">
      <c r="B186" s="74"/>
      <c r="C186" s="105"/>
      <c r="D186" s="200"/>
      <c r="E186" s="105"/>
      <c r="F186" s="200"/>
      <c r="G186" s="105"/>
      <c r="H186" s="200"/>
      <c r="I186" s="200"/>
    </row>
    <row r="187" spans="2:9" x14ac:dyDescent="0.2">
      <c r="B187" s="74"/>
      <c r="C187" s="105"/>
      <c r="D187" s="200"/>
      <c r="E187" s="105"/>
      <c r="F187" s="200"/>
      <c r="G187" s="105"/>
      <c r="H187" s="200"/>
      <c r="I187" s="200"/>
    </row>
    <row r="188" spans="2:9" x14ac:dyDescent="0.2">
      <c r="B188" s="74"/>
      <c r="C188" s="105"/>
      <c r="D188" s="200"/>
      <c r="E188" s="105"/>
      <c r="F188" s="200"/>
      <c r="G188" s="105"/>
      <c r="H188" s="200"/>
      <c r="I188" s="200"/>
    </row>
    <row r="189" spans="2:9" x14ac:dyDescent="0.2">
      <c r="B189" s="74"/>
      <c r="C189" s="105"/>
      <c r="D189" s="200"/>
      <c r="E189" s="105"/>
      <c r="F189" s="200"/>
      <c r="G189" s="105"/>
      <c r="H189" s="200"/>
      <c r="I189" s="200"/>
    </row>
    <row r="190" spans="2:9" x14ac:dyDescent="0.2">
      <c r="B190" s="74"/>
      <c r="C190" s="105"/>
      <c r="D190" s="200"/>
      <c r="E190" s="105"/>
      <c r="F190" s="200"/>
      <c r="G190" s="105"/>
      <c r="H190" s="200"/>
      <c r="I190" s="200"/>
    </row>
    <row r="191" spans="2:9" x14ac:dyDescent="0.2">
      <c r="B191" s="74"/>
      <c r="C191" s="105"/>
      <c r="D191" s="200"/>
      <c r="E191" s="105"/>
      <c r="F191" s="200"/>
      <c r="G191" s="105"/>
      <c r="H191" s="200"/>
      <c r="I191" s="200"/>
    </row>
    <row r="192" spans="2:9" x14ac:dyDescent="0.2">
      <c r="B192" s="74"/>
      <c r="C192" s="105"/>
      <c r="D192" s="200"/>
      <c r="E192" s="105"/>
      <c r="F192" s="200"/>
      <c r="G192" s="105"/>
      <c r="H192" s="200"/>
      <c r="I192" s="200"/>
    </row>
    <row r="193" spans="2:9" x14ac:dyDescent="0.2">
      <c r="B193" s="74"/>
      <c r="C193" s="105"/>
      <c r="D193" s="200"/>
      <c r="E193" s="105"/>
      <c r="F193" s="200"/>
      <c r="G193" s="105"/>
      <c r="H193" s="200"/>
      <c r="I193" s="200"/>
    </row>
    <row r="194" spans="2:9" x14ac:dyDescent="0.2">
      <c r="B194" s="74"/>
      <c r="C194" s="105"/>
      <c r="D194" s="200"/>
      <c r="E194" s="105"/>
      <c r="F194" s="200"/>
      <c r="G194" s="105"/>
      <c r="H194" s="200"/>
      <c r="I194" s="200"/>
    </row>
    <row r="195" spans="2:9" x14ac:dyDescent="0.2">
      <c r="B195" s="74"/>
      <c r="C195" s="105"/>
      <c r="D195" s="200"/>
      <c r="E195" s="105"/>
      <c r="F195" s="200"/>
      <c r="G195" s="105"/>
      <c r="H195" s="200"/>
      <c r="I195" s="200"/>
    </row>
    <row r="196" spans="2:9" x14ac:dyDescent="0.2">
      <c r="B196" s="74"/>
      <c r="C196" s="105"/>
      <c r="D196" s="200"/>
      <c r="E196" s="105"/>
      <c r="F196" s="200"/>
      <c r="G196" s="105"/>
      <c r="H196" s="200"/>
      <c r="I196" s="200"/>
    </row>
    <row r="197" spans="2:9" x14ac:dyDescent="0.2">
      <c r="B197" s="74"/>
      <c r="C197" s="105"/>
      <c r="D197" s="200"/>
      <c r="E197" s="105"/>
      <c r="F197" s="200"/>
      <c r="G197" s="105"/>
      <c r="H197" s="200"/>
      <c r="I197" s="200"/>
    </row>
    <row r="198" spans="2:9" x14ac:dyDescent="0.2">
      <c r="B198" s="74"/>
      <c r="C198" s="105"/>
      <c r="D198" s="200"/>
      <c r="E198" s="105"/>
      <c r="F198" s="200"/>
      <c r="G198" s="105"/>
      <c r="H198" s="200"/>
      <c r="I198" s="200"/>
    </row>
    <row r="199" spans="2:9" x14ac:dyDescent="0.2">
      <c r="B199" s="74"/>
      <c r="C199" s="105"/>
      <c r="D199" s="200"/>
      <c r="E199" s="105"/>
      <c r="F199" s="200"/>
      <c r="G199" s="105"/>
      <c r="H199" s="200"/>
      <c r="I199" s="200"/>
    </row>
    <row r="200" spans="2:9" x14ac:dyDescent="0.2">
      <c r="B200" s="74"/>
      <c r="C200" s="105"/>
      <c r="D200" s="200"/>
      <c r="E200" s="105"/>
      <c r="F200" s="200"/>
      <c r="G200" s="105"/>
      <c r="H200" s="200"/>
      <c r="I200" s="200"/>
    </row>
    <row r="201" spans="2:9" x14ac:dyDescent="0.2">
      <c r="B201" s="74"/>
      <c r="C201" s="105"/>
      <c r="D201" s="200"/>
      <c r="E201" s="105"/>
      <c r="F201" s="200"/>
      <c r="G201" s="105"/>
      <c r="H201" s="200"/>
      <c r="I201" s="200"/>
    </row>
    <row r="202" spans="2:9" x14ac:dyDescent="0.2">
      <c r="B202" s="74"/>
      <c r="C202" s="105"/>
      <c r="D202" s="200"/>
      <c r="E202" s="105"/>
      <c r="F202" s="200"/>
      <c r="G202" s="105"/>
      <c r="H202" s="200"/>
      <c r="I202" s="200"/>
    </row>
    <row r="203" spans="2:9" x14ac:dyDescent="0.2">
      <c r="B203" s="74"/>
      <c r="C203" s="105"/>
      <c r="D203" s="200"/>
      <c r="E203" s="105"/>
      <c r="F203" s="200"/>
      <c r="G203" s="105"/>
      <c r="H203" s="200"/>
      <c r="I203" s="200"/>
    </row>
    <row r="204" spans="2:9" x14ac:dyDescent="0.2">
      <c r="B204" s="74"/>
      <c r="C204" s="105"/>
      <c r="D204" s="200"/>
      <c r="E204" s="105"/>
      <c r="F204" s="200"/>
      <c r="G204" s="105"/>
      <c r="H204" s="200"/>
      <c r="I204" s="200"/>
    </row>
    <row r="205" spans="2:9" x14ac:dyDescent="0.2">
      <c r="B205" s="74"/>
      <c r="C205" s="105"/>
      <c r="D205" s="200"/>
      <c r="E205" s="105"/>
      <c r="F205" s="200"/>
      <c r="G205" s="105"/>
      <c r="H205" s="200"/>
      <c r="I205" s="200"/>
    </row>
    <row r="206" spans="2:9" x14ac:dyDescent="0.2">
      <c r="B206" s="74"/>
      <c r="C206" s="105"/>
      <c r="D206" s="200"/>
      <c r="E206" s="105"/>
      <c r="F206" s="200"/>
      <c r="G206" s="105"/>
      <c r="H206" s="200"/>
      <c r="I206" s="200"/>
    </row>
    <row r="207" spans="2:9" x14ac:dyDescent="0.2">
      <c r="B207" s="74"/>
      <c r="C207" s="105"/>
      <c r="D207" s="200"/>
      <c r="E207" s="105"/>
      <c r="F207" s="200"/>
      <c r="G207" s="105"/>
      <c r="H207" s="200"/>
      <c r="I207" s="200"/>
    </row>
    <row r="208" spans="2:9" x14ac:dyDescent="0.2">
      <c r="B208" s="74"/>
      <c r="C208" s="105"/>
      <c r="D208" s="200"/>
      <c r="E208" s="105"/>
      <c r="F208" s="200"/>
      <c r="G208" s="105"/>
      <c r="H208" s="200"/>
      <c r="I208" s="200"/>
    </row>
    <row r="209" spans="2:9" x14ac:dyDescent="0.2">
      <c r="B209" s="74"/>
      <c r="C209" s="105"/>
      <c r="D209" s="200"/>
      <c r="E209" s="105"/>
      <c r="F209" s="200"/>
      <c r="G209" s="105"/>
      <c r="H209" s="200"/>
      <c r="I209" s="200"/>
    </row>
    <row r="210" spans="2:9" x14ac:dyDescent="0.2">
      <c r="B210" s="74"/>
      <c r="C210" s="105"/>
      <c r="D210" s="200"/>
      <c r="E210" s="105"/>
      <c r="F210" s="200"/>
      <c r="G210" s="105"/>
      <c r="H210" s="200"/>
      <c r="I210" s="200"/>
    </row>
    <row r="211" spans="2:9" x14ac:dyDescent="0.2">
      <c r="B211" s="74"/>
      <c r="C211" s="105"/>
      <c r="D211" s="200"/>
      <c r="E211" s="105"/>
      <c r="F211" s="200"/>
      <c r="G211" s="105"/>
      <c r="H211" s="200"/>
      <c r="I211" s="200"/>
    </row>
    <row r="212" spans="2:9" x14ac:dyDescent="0.2">
      <c r="B212" s="74"/>
      <c r="C212" s="105"/>
      <c r="D212" s="200"/>
      <c r="E212" s="105"/>
      <c r="F212" s="200"/>
      <c r="G212" s="105"/>
      <c r="H212" s="200"/>
      <c r="I212" s="200"/>
    </row>
    <row r="213" spans="2:9" x14ac:dyDescent="0.2">
      <c r="B213" s="74"/>
      <c r="C213" s="105"/>
      <c r="D213" s="200"/>
      <c r="E213" s="105"/>
      <c r="F213" s="200"/>
      <c r="G213" s="105"/>
      <c r="H213" s="200"/>
      <c r="I213" s="200"/>
    </row>
    <row r="214" spans="2:9" x14ac:dyDescent="0.2">
      <c r="B214" s="74"/>
      <c r="C214" s="105"/>
      <c r="D214" s="200"/>
      <c r="E214" s="105"/>
      <c r="F214" s="200"/>
      <c r="G214" s="105"/>
      <c r="H214" s="200"/>
      <c r="I214" s="200"/>
    </row>
    <row r="215" spans="2:9" x14ac:dyDescent="0.2">
      <c r="B215" s="74"/>
      <c r="C215" s="105"/>
      <c r="D215" s="200"/>
      <c r="E215" s="105"/>
      <c r="F215" s="200"/>
      <c r="G215" s="105"/>
      <c r="H215" s="200"/>
      <c r="I215" s="200"/>
    </row>
    <row r="216" spans="2:9" x14ac:dyDescent="0.2">
      <c r="B216" s="74"/>
      <c r="C216" s="105"/>
      <c r="D216" s="200"/>
      <c r="E216" s="105"/>
      <c r="F216" s="200"/>
      <c r="G216" s="105"/>
      <c r="H216" s="200"/>
      <c r="I216" s="200"/>
    </row>
    <row r="217" spans="2:9" x14ac:dyDescent="0.2">
      <c r="B217" s="74"/>
      <c r="C217" s="105"/>
      <c r="D217" s="200"/>
      <c r="E217" s="105"/>
      <c r="F217" s="200"/>
      <c r="G217" s="105"/>
      <c r="H217" s="200"/>
      <c r="I217" s="200"/>
    </row>
    <row r="218" spans="2:9" x14ac:dyDescent="0.2">
      <c r="B218" s="74"/>
      <c r="C218" s="105"/>
      <c r="D218" s="200"/>
      <c r="E218" s="105"/>
      <c r="F218" s="200"/>
      <c r="G218" s="105"/>
      <c r="H218" s="200"/>
      <c r="I218" s="200"/>
    </row>
    <row r="219" spans="2:9" x14ac:dyDescent="0.2">
      <c r="B219" s="74"/>
      <c r="C219" s="105"/>
      <c r="D219" s="200"/>
      <c r="E219" s="105"/>
      <c r="F219" s="200"/>
      <c r="G219" s="105"/>
      <c r="H219" s="200"/>
      <c r="I219" s="200"/>
    </row>
    <row r="220" spans="2:9" x14ac:dyDescent="0.2">
      <c r="B220" s="74"/>
      <c r="C220" s="105"/>
      <c r="D220" s="200"/>
      <c r="E220" s="105"/>
      <c r="F220" s="200"/>
      <c r="G220" s="105"/>
      <c r="H220" s="200"/>
      <c r="I220" s="200"/>
    </row>
    <row r="221" spans="2:9" x14ac:dyDescent="0.2">
      <c r="B221" s="74"/>
      <c r="C221" s="105"/>
      <c r="D221" s="200"/>
      <c r="E221" s="105"/>
      <c r="F221" s="200"/>
      <c r="G221" s="105"/>
      <c r="H221" s="200"/>
      <c r="I221" s="200"/>
    </row>
    <row r="222" spans="2:9" x14ac:dyDescent="0.2">
      <c r="B222" s="74"/>
      <c r="C222" s="105"/>
      <c r="D222" s="200"/>
      <c r="E222" s="105"/>
      <c r="F222" s="200"/>
      <c r="G222" s="105"/>
      <c r="H222" s="200"/>
      <c r="I222" s="200"/>
    </row>
    <row r="223" spans="2:9" x14ac:dyDescent="0.2">
      <c r="B223" s="74"/>
      <c r="C223" s="105"/>
      <c r="D223" s="200"/>
      <c r="E223" s="105"/>
      <c r="F223" s="200"/>
      <c r="G223" s="105"/>
      <c r="H223" s="200"/>
      <c r="I223" s="200"/>
    </row>
    <row r="224" spans="2:9" x14ac:dyDescent="0.2">
      <c r="B224" s="74"/>
      <c r="C224" s="105"/>
      <c r="D224" s="200"/>
      <c r="E224" s="105"/>
      <c r="F224" s="200"/>
      <c r="G224" s="105"/>
      <c r="H224" s="200"/>
      <c r="I224" s="200"/>
    </row>
    <row r="225" spans="2:9" x14ac:dyDescent="0.2">
      <c r="B225" s="74"/>
      <c r="C225" s="105"/>
      <c r="D225" s="200"/>
      <c r="E225" s="105"/>
      <c r="F225" s="200"/>
      <c r="G225" s="105"/>
      <c r="H225" s="200"/>
      <c r="I225" s="200"/>
    </row>
    <row r="226" spans="2:9" x14ac:dyDescent="0.2">
      <c r="B226" s="74"/>
      <c r="C226" s="105"/>
      <c r="D226" s="200"/>
      <c r="E226" s="105"/>
      <c r="F226" s="200"/>
      <c r="G226" s="105"/>
      <c r="H226" s="200"/>
      <c r="I226" s="200"/>
    </row>
    <row r="227" spans="2:9" x14ac:dyDescent="0.2">
      <c r="B227" s="74"/>
      <c r="C227" s="105"/>
      <c r="D227" s="200"/>
      <c r="E227" s="105"/>
      <c r="F227" s="200"/>
      <c r="G227" s="105"/>
      <c r="H227" s="200"/>
      <c r="I227" s="200"/>
    </row>
    <row r="228" spans="2:9" x14ac:dyDescent="0.2">
      <c r="B228" s="74"/>
      <c r="C228" s="105"/>
      <c r="D228" s="200"/>
      <c r="E228" s="105"/>
      <c r="F228" s="200"/>
      <c r="G228" s="105"/>
      <c r="H228" s="200"/>
      <c r="I228" s="200"/>
    </row>
    <row r="229" spans="2:9" x14ac:dyDescent="0.2">
      <c r="B229" s="74"/>
      <c r="C229" s="105"/>
      <c r="D229" s="200"/>
      <c r="E229" s="105"/>
      <c r="F229" s="200"/>
      <c r="G229" s="105"/>
      <c r="H229" s="200"/>
      <c r="I229" s="200"/>
    </row>
    <row r="230" spans="2:9" x14ac:dyDescent="0.2">
      <c r="B230" s="74"/>
      <c r="C230" s="105"/>
      <c r="D230" s="200"/>
      <c r="E230" s="105"/>
      <c r="F230" s="200"/>
      <c r="G230" s="105"/>
      <c r="H230" s="200"/>
      <c r="I230" s="200"/>
    </row>
    <row r="231" spans="2:9" x14ac:dyDescent="0.2">
      <c r="B231" s="74"/>
      <c r="C231" s="105"/>
      <c r="D231" s="200"/>
      <c r="E231" s="105"/>
      <c r="F231" s="200"/>
      <c r="G231" s="105"/>
      <c r="H231" s="200"/>
      <c r="I231" s="200"/>
    </row>
    <row r="232" spans="2:9" x14ac:dyDescent="0.2">
      <c r="B232" s="74"/>
      <c r="C232" s="105"/>
      <c r="D232" s="200"/>
      <c r="E232" s="105"/>
      <c r="F232" s="200"/>
      <c r="G232" s="105"/>
      <c r="H232" s="200"/>
      <c r="I232" s="200"/>
    </row>
    <row r="233" spans="2:9" x14ac:dyDescent="0.2">
      <c r="B233" s="74"/>
      <c r="C233" s="105"/>
      <c r="D233" s="200"/>
      <c r="E233" s="105"/>
      <c r="F233" s="200"/>
      <c r="G233" s="105"/>
      <c r="H233" s="200"/>
      <c r="I233" s="200"/>
    </row>
    <row r="234" spans="2:9" x14ac:dyDescent="0.2">
      <c r="B234" s="74"/>
      <c r="C234" s="105"/>
      <c r="D234" s="200"/>
      <c r="E234" s="105"/>
      <c r="F234" s="200"/>
      <c r="G234" s="105"/>
      <c r="H234" s="200"/>
      <c r="I234" s="200"/>
    </row>
    <row r="235" spans="2:9" x14ac:dyDescent="0.2">
      <c r="B235" s="74"/>
      <c r="C235" s="105"/>
      <c r="D235" s="200"/>
      <c r="E235" s="105"/>
      <c r="F235" s="200"/>
      <c r="G235" s="105"/>
      <c r="H235" s="200"/>
      <c r="I235" s="200"/>
    </row>
    <row r="236" spans="2:9" x14ac:dyDescent="0.2">
      <c r="B236" s="74"/>
      <c r="C236" s="105"/>
      <c r="D236" s="200"/>
      <c r="E236" s="105"/>
      <c r="F236" s="200"/>
      <c r="G236" s="105"/>
      <c r="H236" s="200"/>
      <c r="I236" s="200"/>
    </row>
    <row r="237" spans="2:9" x14ac:dyDescent="0.2">
      <c r="B237" s="74"/>
      <c r="C237" s="105"/>
      <c r="D237" s="200"/>
      <c r="E237" s="105"/>
      <c r="F237" s="200"/>
      <c r="G237" s="105"/>
      <c r="H237" s="200"/>
      <c r="I237" s="200"/>
    </row>
    <row r="238" spans="2:9" x14ac:dyDescent="0.2">
      <c r="B238" s="74"/>
      <c r="C238" s="105"/>
      <c r="D238" s="200"/>
      <c r="E238" s="105"/>
      <c r="F238" s="200"/>
      <c r="G238" s="105"/>
      <c r="H238" s="200"/>
      <c r="I238" s="200"/>
    </row>
    <row r="239" spans="2:9" x14ac:dyDescent="0.2">
      <c r="B239" s="74"/>
      <c r="C239" s="105"/>
      <c r="D239" s="200"/>
      <c r="E239" s="105"/>
      <c r="F239" s="200"/>
      <c r="G239" s="105"/>
      <c r="H239" s="200"/>
      <c r="I239" s="200"/>
    </row>
    <row r="240" spans="2:9" x14ac:dyDescent="0.2">
      <c r="B240" s="74"/>
      <c r="C240" s="105"/>
      <c r="D240" s="200"/>
      <c r="E240" s="105"/>
      <c r="F240" s="200"/>
      <c r="G240" s="105"/>
      <c r="H240" s="200"/>
      <c r="I240" s="200"/>
    </row>
    <row r="241" spans="2:9" x14ac:dyDescent="0.2">
      <c r="B241" s="74"/>
      <c r="C241" s="105"/>
      <c r="D241" s="200"/>
      <c r="E241" s="105"/>
      <c r="F241" s="200"/>
      <c r="G241" s="105"/>
      <c r="H241" s="200"/>
      <c r="I241" s="200"/>
    </row>
    <row r="242" spans="2:9" x14ac:dyDescent="0.2">
      <c r="B242" s="74"/>
      <c r="C242" s="105"/>
      <c r="D242" s="200"/>
      <c r="E242" s="105"/>
      <c r="F242" s="200"/>
      <c r="G242" s="105"/>
      <c r="H242" s="200"/>
      <c r="I242" s="200"/>
    </row>
    <row r="243" spans="2:9" x14ac:dyDescent="0.2">
      <c r="B243" s="74"/>
      <c r="C243" s="105"/>
      <c r="D243" s="200"/>
      <c r="E243" s="105"/>
      <c r="F243" s="200"/>
      <c r="G243" s="105"/>
      <c r="H243" s="200"/>
      <c r="I243" s="200"/>
    </row>
    <row r="244" spans="2:9" x14ac:dyDescent="0.2">
      <c r="B244" s="74"/>
      <c r="C244" s="105"/>
      <c r="D244" s="200"/>
      <c r="E244" s="105"/>
      <c r="F244" s="200"/>
      <c r="G244" s="105"/>
      <c r="H244" s="200"/>
      <c r="I244" s="200"/>
    </row>
    <row r="245" spans="2:9" x14ac:dyDescent="0.2">
      <c r="B245" s="74"/>
      <c r="C245" s="105"/>
      <c r="D245" s="200"/>
      <c r="E245" s="105"/>
      <c r="F245" s="200"/>
      <c r="G245" s="105"/>
      <c r="H245" s="200"/>
      <c r="I245" s="200"/>
    </row>
    <row r="246" spans="2:9" x14ac:dyDescent="0.2">
      <c r="B246" s="74"/>
      <c r="C246" s="105"/>
      <c r="D246" s="200"/>
      <c r="E246" s="105"/>
      <c r="F246" s="200"/>
      <c r="G246" s="105"/>
      <c r="H246" s="200"/>
      <c r="I246" s="200"/>
    </row>
    <row r="247" spans="2:9" x14ac:dyDescent="0.2">
      <c r="B247" s="74"/>
      <c r="C247" s="105"/>
      <c r="D247" s="200"/>
      <c r="E247" s="105"/>
      <c r="F247" s="200"/>
      <c r="G247" s="105"/>
      <c r="H247" s="200"/>
      <c r="I247" s="200"/>
    </row>
    <row r="248" spans="2:9" x14ac:dyDescent="0.2">
      <c r="B248" s="74"/>
      <c r="C248" s="105"/>
      <c r="D248" s="200"/>
      <c r="E248" s="105"/>
      <c r="F248" s="200"/>
      <c r="G248" s="105"/>
      <c r="H248" s="200"/>
      <c r="I248" s="200"/>
    </row>
    <row r="249" spans="2:9" x14ac:dyDescent="0.2">
      <c r="B249" s="74"/>
      <c r="C249" s="105"/>
      <c r="D249" s="200"/>
      <c r="E249" s="105"/>
      <c r="F249" s="200"/>
      <c r="G249" s="105"/>
      <c r="H249" s="200"/>
      <c r="I249" s="200"/>
    </row>
    <row r="250" spans="2:9" x14ac:dyDescent="0.2">
      <c r="B250" s="74"/>
      <c r="C250" s="105"/>
      <c r="D250" s="200"/>
      <c r="E250" s="105"/>
      <c r="F250" s="200"/>
      <c r="G250" s="105"/>
      <c r="H250" s="200"/>
      <c r="I250" s="200"/>
    </row>
    <row r="251" spans="2:9" x14ac:dyDescent="0.2">
      <c r="B251" s="74"/>
      <c r="C251" s="105"/>
      <c r="D251" s="200"/>
      <c r="E251" s="105"/>
      <c r="F251" s="200"/>
      <c r="G251" s="105"/>
      <c r="H251" s="200"/>
      <c r="I251" s="200"/>
    </row>
    <row r="252" spans="2:9" x14ac:dyDescent="0.2">
      <c r="B252" s="74"/>
      <c r="C252" s="105"/>
      <c r="D252" s="200"/>
      <c r="E252" s="105"/>
      <c r="F252" s="200"/>
      <c r="G252" s="105"/>
      <c r="H252" s="200"/>
      <c r="I252" s="200"/>
    </row>
    <row r="253" spans="2:9" x14ac:dyDescent="0.2">
      <c r="B253" s="74"/>
      <c r="C253" s="105"/>
      <c r="D253" s="200"/>
      <c r="E253" s="105"/>
      <c r="F253" s="200"/>
      <c r="G253" s="105"/>
      <c r="H253" s="200"/>
      <c r="I253" s="200"/>
    </row>
    <row r="254" spans="2:9" x14ac:dyDescent="0.2">
      <c r="B254" s="74"/>
      <c r="C254" s="105"/>
      <c r="D254" s="200"/>
      <c r="E254" s="105"/>
      <c r="F254" s="200"/>
      <c r="G254" s="105"/>
      <c r="H254" s="200"/>
      <c r="I254" s="200"/>
    </row>
    <row r="255" spans="2:9" x14ac:dyDescent="0.2">
      <c r="B255" s="74"/>
      <c r="C255" s="105"/>
      <c r="D255" s="200"/>
      <c r="E255" s="105"/>
      <c r="F255" s="200"/>
      <c r="G255" s="105"/>
      <c r="H255" s="200"/>
      <c r="I255" s="200"/>
    </row>
    <row r="256" spans="2:9" x14ac:dyDescent="0.2">
      <c r="B256" s="74"/>
      <c r="C256" s="105"/>
      <c r="D256" s="200"/>
      <c r="E256" s="105"/>
      <c r="F256" s="200"/>
      <c r="G256" s="105"/>
      <c r="H256" s="200"/>
      <c r="I256" s="200"/>
    </row>
    <row r="257" spans="2:9" x14ac:dyDescent="0.2">
      <c r="B257" s="74"/>
      <c r="C257" s="105"/>
      <c r="D257" s="200"/>
      <c r="E257" s="105"/>
      <c r="F257" s="200"/>
      <c r="G257" s="105"/>
      <c r="H257" s="200"/>
      <c r="I257" s="200"/>
    </row>
    <row r="258" spans="2:9" x14ac:dyDescent="0.2">
      <c r="B258" s="74"/>
      <c r="C258" s="105"/>
      <c r="D258" s="200"/>
      <c r="E258" s="105"/>
      <c r="F258" s="200"/>
      <c r="G258" s="105"/>
      <c r="H258" s="200"/>
      <c r="I258" s="200"/>
    </row>
    <row r="259" spans="2:9" x14ac:dyDescent="0.2">
      <c r="B259" s="74"/>
      <c r="C259" s="105"/>
      <c r="D259" s="200"/>
      <c r="E259" s="105"/>
      <c r="F259" s="200"/>
      <c r="G259" s="105"/>
      <c r="H259" s="200"/>
      <c r="I259" s="200"/>
    </row>
    <row r="260" spans="2:9" x14ac:dyDescent="0.2">
      <c r="B260" s="74"/>
      <c r="C260" s="105"/>
      <c r="D260" s="200"/>
      <c r="E260" s="105"/>
      <c r="F260" s="200"/>
      <c r="G260" s="105"/>
      <c r="H260" s="200"/>
      <c r="I260" s="200"/>
    </row>
    <row r="261" spans="2:9" x14ac:dyDescent="0.2">
      <c r="B261" s="74"/>
      <c r="C261" s="105"/>
      <c r="D261" s="200"/>
      <c r="E261" s="105"/>
      <c r="F261" s="200"/>
      <c r="G261" s="105"/>
      <c r="H261" s="200"/>
      <c r="I261" s="200"/>
    </row>
    <row r="262" spans="2:9" x14ac:dyDescent="0.2">
      <c r="B262" s="74"/>
      <c r="C262" s="105"/>
      <c r="D262" s="200"/>
      <c r="E262" s="105"/>
      <c r="F262" s="200"/>
      <c r="G262" s="105"/>
      <c r="H262" s="200"/>
      <c r="I262" s="200"/>
    </row>
    <row r="263" spans="2:9" x14ac:dyDescent="0.2">
      <c r="B263" s="74"/>
      <c r="C263" s="105"/>
      <c r="D263" s="200"/>
      <c r="E263" s="105"/>
      <c r="F263" s="200"/>
      <c r="G263" s="105"/>
      <c r="H263" s="200"/>
      <c r="I263" s="200"/>
    </row>
    <row r="264" spans="2:9" x14ac:dyDescent="0.2">
      <c r="B264" s="74"/>
      <c r="C264" s="105"/>
      <c r="D264" s="200"/>
      <c r="E264" s="105"/>
      <c r="F264" s="200"/>
      <c r="G264" s="105"/>
      <c r="H264" s="200"/>
      <c r="I264" s="200"/>
    </row>
    <row r="265" spans="2:9" x14ac:dyDescent="0.2">
      <c r="B265" s="74"/>
      <c r="C265" s="105"/>
      <c r="D265" s="200"/>
      <c r="E265" s="105"/>
      <c r="F265" s="200"/>
      <c r="G265" s="105"/>
      <c r="H265" s="200"/>
      <c r="I265" s="200"/>
    </row>
    <row r="266" spans="2:9" x14ac:dyDescent="0.2">
      <c r="B266" s="74"/>
      <c r="C266" s="105"/>
      <c r="D266" s="200"/>
      <c r="E266" s="105"/>
      <c r="F266" s="200"/>
      <c r="G266" s="105"/>
      <c r="H266" s="200"/>
      <c r="I266" s="200"/>
    </row>
    <row r="267" spans="2:9" x14ac:dyDescent="0.2">
      <c r="B267" s="74"/>
      <c r="C267" s="105"/>
      <c r="D267" s="200"/>
      <c r="E267" s="105"/>
      <c r="F267" s="200"/>
      <c r="G267" s="105"/>
      <c r="H267" s="200"/>
      <c r="I267" s="200"/>
    </row>
    <row r="268" spans="2:9" x14ac:dyDescent="0.2">
      <c r="B268" s="74"/>
      <c r="C268" s="105"/>
      <c r="D268" s="200"/>
      <c r="E268" s="105"/>
      <c r="F268" s="200"/>
      <c r="G268" s="105"/>
      <c r="H268" s="200"/>
      <c r="I268" s="200"/>
    </row>
    <row r="269" spans="2:9" x14ac:dyDescent="0.2">
      <c r="B269" s="74"/>
      <c r="C269" s="105"/>
      <c r="D269" s="200"/>
      <c r="E269" s="105"/>
      <c r="F269" s="200"/>
      <c r="G269" s="105"/>
      <c r="H269" s="200"/>
      <c r="I269" s="200"/>
    </row>
    <row r="270" spans="2:9" x14ac:dyDescent="0.2">
      <c r="B270" s="74"/>
      <c r="C270" s="105"/>
      <c r="D270" s="200"/>
      <c r="E270" s="105"/>
      <c r="F270" s="200"/>
      <c r="G270" s="105"/>
      <c r="H270" s="200"/>
      <c r="I270" s="200"/>
    </row>
    <row r="271" spans="2:9" x14ac:dyDescent="0.2">
      <c r="B271" s="74"/>
      <c r="C271" s="105"/>
      <c r="D271" s="200"/>
      <c r="E271" s="105"/>
      <c r="F271" s="200"/>
      <c r="G271" s="105"/>
      <c r="H271" s="200"/>
      <c r="I271" s="200"/>
    </row>
    <row r="272" spans="2:9" x14ac:dyDescent="0.2">
      <c r="B272" s="74"/>
      <c r="C272" s="105"/>
      <c r="D272" s="200"/>
      <c r="E272" s="105"/>
      <c r="F272" s="200"/>
      <c r="G272" s="105"/>
      <c r="H272" s="200"/>
      <c r="I272" s="200"/>
    </row>
    <row r="273" spans="2:9" x14ac:dyDescent="0.2">
      <c r="B273" s="74"/>
      <c r="C273" s="105"/>
      <c r="D273" s="200"/>
      <c r="E273" s="105"/>
      <c r="F273" s="200"/>
      <c r="G273" s="105"/>
      <c r="H273" s="200"/>
      <c r="I273" s="200"/>
    </row>
    <row r="274" spans="2:9" x14ac:dyDescent="0.2">
      <c r="B274" s="74"/>
      <c r="C274" s="105"/>
      <c r="D274" s="200"/>
      <c r="E274" s="105"/>
      <c r="F274" s="200"/>
      <c r="G274" s="105"/>
      <c r="H274" s="200"/>
      <c r="I274" s="200"/>
    </row>
    <row r="275" spans="2:9" x14ac:dyDescent="0.2">
      <c r="B275" s="74"/>
      <c r="C275" s="105"/>
      <c r="D275" s="200"/>
      <c r="E275" s="105"/>
      <c r="F275" s="200"/>
      <c r="G275" s="105"/>
      <c r="H275" s="200"/>
      <c r="I275" s="200"/>
    </row>
    <row r="276" spans="2:9" x14ac:dyDescent="0.2">
      <c r="B276" s="74"/>
      <c r="C276" s="105"/>
      <c r="D276" s="200"/>
      <c r="E276" s="105"/>
      <c r="F276" s="200"/>
      <c r="G276" s="105"/>
      <c r="H276" s="200"/>
      <c r="I276" s="200"/>
    </row>
    <row r="277" spans="2:9" x14ac:dyDescent="0.2">
      <c r="B277" s="74"/>
      <c r="C277" s="105"/>
      <c r="D277" s="200"/>
      <c r="E277" s="105"/>
      <c r="F277" s="200"/>
      <c r="G277" s="105"/>
      <c r="H277" s="200"/>
      <c r="I277" s="200"/>
    </row>
    <row r="278" spans="2:9" x14ac:dyDescent="0.2">
      <c r="B278" s="74"/>
      <c r="C278" s="105"/>
      <c r="D278" s="200"/>
      <c r="E278" s="105"/>
      <c r="F278" s="200"/>
      <c r="G278" s="105"/>
      <c r="H278" s="200"/>
      <c r="I278" s="200"/>
    </row>
    <row r="279" spans="2:9" x14ac:dyDescent="0.2">
      <c r="B279" s="74"/>
      <c r="C279" s="105"/>
      <c r="D279" s="200"/>
      <c r="E279" s="105"/>
      <c r="F279" s="200"/>
      <c r="G279" s="105"/>
      <c r="H279" s="200"/>
      <c r="I279" s="200"/>
    </row>
    <row r="280" spans="2:9" x14ac:dyDescent="0.2">
      <c r="B280" s="74"/>
      <c r="C280" s="105"/>
      <c r="D280" s="200"/>
      <c r="E280" s="105"/>
      <c r="F280" s="200"/>
      <c r="G280" s="105"/>
      <c r="H280" s="200"/>
      <c r="I280" s="200"/>
    </row>
    <row r="281" spans="2:9" x14ac:dyDescent="0.2">
      <c r="B281" s="74"/>
      <c r="C281" s="105"/>
      <c r="D281" s="200"/>
      <c r="E281" s="105"/>
      <c r="F281" s="200"/>
      <c r="G281" s="105"/>
      <c r="H281" s="200"/>
      <c r="I281" s="200"/>
    </row>
    <row r="282" spans="2:9" x14ac:dyDescent="0.2">
      <c r="B282" s="74"/>
      <c r="C282" s="105"/>
      <c r="D282" s="200"/>
      <c r="E282" s="105"/>
      <c r="F282" s="200"/>
      <c r="G282" s="105"/>
      <c r="H282" s="200"/>
      <c r="I282" s="200"/>
    </row>
    <row r="283" spans="2:9" x14ac:dyDescent="0.2">
      <c r="B283" s="74"/>
      <c r="C283" s="105"/>
      <c r="D283" s="200"/>
      <c r="E283" s="105"/>
      <c r="F283" s="200"/>
      <c r="G283" s="105"/>
      <c r="H283" s="200"/>
      <c r="I283" s="200"/>
    </row>
    <row r="284" spans="2:9" x14ac:dyDescent="0.2">
      <c r="B284" s="74"/>
      <c r="C284" s="105"/>
      <c r="D284" s="200"/>
      <c r="E284" s="105"/>
      <c r="F284" s="200"/>
      <c r="G284" s="105"/>
      <c r="H284" s="200"/>
      <c r="I284" s="200"/>
    </row>
    <row r="285" spans="2:9" x14ac:dyDescent="0.2">
      <c r="B285" s="74"/>
      <c r="C285" s="105"/>
      <c r="D285" s="200"/>
      <c r="E285" s="105"/>
      <c r="F285" s="200"/>
      <c r="G285" s="105"/>
      <c r="H285" s="200"/>
      <c r="I285" s="200"/>
    </row>
    <row r="286" spans="2:9" x14ac:dyDescent="0.2">
      <c r="B286" s="74"/>
      <c r="C286" s="105"/>
      <c r="D286" s="200"/>
      <c r="E286" s="105"/>
      <c r="F286" s="200"/>
      <c r="G286" s="105"/>
      <c r="H286" s="200"/>
      <c r="I286" s="200"/>
    </row>
    <row r="287" spans="2:9" x14ac:dyDescent="0.2">
      <c r="B287" s="74"/>
      <c r="C287" s="105"/>
      <c r="D287" s="200"/>
      <c r="E287" s="105"/>
      <c r="F287" s="200"/>
      <c r="G287" s="105"/>
      <c r="H287" s="200"/>
      <c r="I287" s="200"/>
    </row>
    <row r="288" spans="2:9" x14ac:dyDescent="0.2">
      <c r="B288" s="74"/>
      <c r="C288" s="105"/>
      <c r="D288" s="200"/>
      <c r="E288" s="105"/>
      <c r="F288" s="200"/>
      <c r="G288" s="105"/>
      <c r="H288" s="200"/>
      <c r="I288" s="200"/>
    </row>
    <row r="289" spans="2:9" x14ac:dyDescent="0.2">
      <c r="B289" s="74"/>
      <c r="C289" s="105"/>
      <c r="D289" s="200"/>
      <c r="E289" s="105"/>
      <c r="F289" s="200"/>
      <c r="G289" s="105"/>
      <c r="H289" s="200"/>
      <c r="I289" s="200"/>
    </row>
    <row r="290" spans="2:9" x14ac:dyDescent="0.2">
      <c r="B290" s="74"/>
      <c r="C290" s="105"/>
      <c r="D290" s="200"/>
      <c r="E290" s="105"/>
      <c r="F290" s="200"/>
      <c r="G290" s="105"/>
      <c r="H290" s="200"/>
      <c r="I290" s="200"/>
    </row>
    <row r="291" spans="2:9" x14ac:dyDescent="0.2">
      <c r="B291" s="74"/>
      <c r="C291" s="105"/>
      <c r="D291" s="200"/>
      <c r="E291" s="105"/>
      <c r="F291" s="200"/>
      <c r="G291" s="105"/>
      <c r="H291" s="200"/>
      <c r="I291" s="200"/>
    </row>
    <row r="292" spans="2:9" x14ac:dyDescent="0.2">
      <c r="B292" s="74"/>
      <c r="C292" s="105"/>
      <c r="D292" s="200"/>
      <c r="E292" s="105"/>
      <c r="F292" s="200"/>
      <c r="G292" s="105"/>
      <c r="H292" s="200"/>
      <c r="I292" s="200"/>
    </row>
    <row r="293" spans="2:9" x14ac:dyDescent="0.2">
      <c r="B293" s="74"/>
      <c r="C293" s="105"/>
      <c r="D293" s="200"/>
      <c r="E293" s="105"/>
      <c r="F293" s="200"/>
      <c r="G293" s="105"/>
      <c r="H293" s="200"/>
      <c r="I293" s="200"/>
    </row>
    <row r="294" spans="2:9" x14ac:dyDescent="0.2">
      <c r="B294" s="74"/>
      <c r="C294" s="105"/>
      <c r="D294" s="200"/>
      <c r="E294" s="105"/>
      <c r="F294" s="200"/>
      <c r="G294" s="105"/>
      <c r="H294" s="200"/>
      <c r="I294" s="200"/>
    </row>
    <row r="295" spans="2:9" x14ac:dyDescent="0.2">
      <c r="B295" s="74"/>
      <c r="C295" s="105"/>
      <c r="D295" s="200"/>
      <c r="E295" s="105"/>
      <c r="F295" s="200"/>
      <c r="G295" s="105"/>
      <c r="H295" s="200"/>
      <c r="I295" s="200"/>
    </row>
    <row r="296" spans="2:9" x14ac:dyDescent="0.2">
      <c r="B296" s="74"/>
      <c r="C296" s="105"/>
      <c r="D296" s="200"/>
      <c r="E296" s="105"/>
      <c r="F296" s="200"/>
      <c r="G296" s="105"/>
      <c r="H296" s="200"/>
      <c r="I296" s="200"/>
    </row>
    <row r="297" spans="2:9" x14ac:dyDescent="0.2">
      <c r="B297" s="74"/>
      <c r="C297" s="105"/>
      <c r="D297" s="200"/>
      <c r="E297" s="105"/>
      <c r="F297" s="200"/>
      <c r="G297" s="105"/>
      <c r="H297" s="200"/>
      <c r="I297" s="200"/>
    </row>
    <row r="298" spans="2:9" x14ac:dyDescent="0.2">
      <c r="B298" s="74"/>
      <c r="C298" s="105"/>
      <c r="D298" s="200"/>
      <c r="E298" s="105"/>
      <c r="F298" s="200"/>
      <c r="G298" s="105"/>
      <c r="H298" s="200"/>
      <c r="I298" s="200"/>
    </row>
    <row r="299" spans="2:9" x14ac:dyDescent="0.2">
      <c r="B299" s="74"/>
      <c r="C299" s="105"/>
      <c r="D299" s="200"/>
      <c r="E299" s="105"/>
      <c r="F299" s="200"/>
      <c r="G299" s="105"/>
      <c r="H299" s="200"/>
      <c r="I299" s="200"/>
    </row>
    <row r="300" spans="2:9" x14ac:dyDescent="0.2">
      <c r="B300" s="74"/>
      <c r="C300" s="105"/>
      <c r="D300" s="200"/>
      <c r="E300" s="105"/>
      <c r="F300" s="200"/>
      <c r="G300" s="105"/>
      <c r="H300" s="200"/>
      <c r="I300" s="200"/>
    </row>
    <row r="301" spans="2:9" x14ac:dyDescent="0.2">
      <c r="B301" s="74"/>
      <c r="C301" s="105"/>
      <c r="D301" s="200"/>
      <c r="E301" s="105"/>
      <c r="F301" s="200"/>
      <c r="G301" s="105"/>
      <c r="H301" s="200"/>
      <c r="I301" s="200"/>
    </row>
    <row r="302" spans="2:9" x14ac:dyDescent="0.2">
      <c r="B302" s="74"/>
      <c r="C302" s="105"/>
      <c r="D302" s="200"/>
      <c r="E302" s="105"/>
      <c r="F302" s="200"/>
      <c r="G302" s="105"/>
      <c r="H302" s="200"/>
      <c r="I302" s="200"/>
    </row>
    <row r="303" spans="2:9" x14ac:dyDescent="0.2">
      <c r="B303" s="74"/>
      <c r="C303" s="105"/>
      <c r="D303" s="200"/>
      <c r="E303" s="105"/>
      <c r="F303" s="200"/>
      <c r="G303" s="105"/>
      <c r="H303" s="200"/>
      <c r="I303" s="200"/>
    </row>
    <row r="304" spans="2:9" x14ac:dyDescent="0.2">
      <c r="B304" s="74"/>
      <c r="C304" s="105"/>
      <c r="D304" s="200"/>
      <c r="E304" s="105"/>
      <c r="F304" s="200"/>
      <c r="G304" s="105"/>
      <c r="H304" s="200"/>
      <c r="I304" s="200"/>
    </row>
    <row r="305" spans="2:9" x14ac:dyDescent="0.2">
      <c r="B305" s="74"/>
      <c r="C305" s="105"/>
      <c r="D305" s="200"/>
      <c r="E305" s="105"/>
      <c r="F305" s="200"/>
      <c r="G305" s="105"/>
      <c r="H305" s="200"/>
      <c r="I305" s="200"/>
    </row>
    <row r="306" spans="2:9" x14ac:dyDescent="0.2">
      <c r="B306" s="74"/>
      <c r="C306" s="105"/>
      <c r="D306" s="200"/>
      <c r="E306" s="105"/>
      <c r="F306" s="200"/>
      <c r="G306" s="105"/>
      <c r="H306" s="200"/>
      <c r="I306" s="200"/>
    </row>
    <row r="307" spans="2:9" x14ac:dyDescent="0.2">
      <c r="B307" s="74"/>
      <c r="C307" s="105"/>
      <c r="D307" s="200"/>
      <c r="E307" s="105"/>
      <c r="F307" s="200"/>
      <c r="G307" s="105"/>
      <c r="H307" s="200"/>
      <c r="I307" s="200"/>
    </row>
    <row r="308" spans="2:9" x14ac:dyDescent="0.2">
      <c r="B308" s="74"/>
      <c r="C308" s="105"/>
      <c r="D308" s="200"/>
      <c r="E308" s="105"/>
      <c r="F308" s="200"/>
      <c r="G308" s="105"/>
      <c r="H308" s="200"/>
      <c r="I308" s="200"/>
    </row>
    <row r="309" spans="2:9" x14ac:dyDescent="0.2">
      <c r="B309" s="74"/>
      <c r="C309" s="105"/>
      <c r="D309" s="200"/>
      <c r="E309" s="105"/>
      <c r="F309" s="200"/>
      <c r="G309" s="105"/>
      <c r="H309" s="200"/>
      <c r="I309" s="200"/>
    </row>
    <row r="310" spans="2:9" x14ac:dyDescent="0.2">
      <c r="B310" s="74"/>
      <c r="C310" s="105"/>
      <c r="D310" s="200"/>
      <c r="E310" s="105"/>
      <c r="F310" s="200"/>
      <c r="G310" s="105"/>
      <c r="H310" s="200"/>
      <c r="I310" s="200"/>
    </row>
    <row r="311" spans="2:9" x14ac:dyDescent="0.2">
      <c r="B311" s="74"/>
      <c r="C311" s="105"/>
      <c r="D311" s="200"/>
      <c r="E311" s="105"/>
      <c r="F311" s="200"/>
      <c r="G311" s="105"/>
      <c r="H311" s="200"/>
      <c r="I311" s="200"/>
    </row>
    <row r="312" spans="2:9" x14ac:dyDescent="0.2">
      <c r="B312" s="74"/>
      <c r="C312" s="105"/>
      <c r="D312" s="200"/>
      <c r="E312" s="105"/>
      <c r="F312" s="200"/>
      <c r="G312" s="105"/>
      <c r="H312" s="200"/>
      <c r="I312" s="200"/>
    </row>
    <row r="313" spans="2:9" x14ac:dyDescent="0.2">
      <c r="B313" s="74"/>
      <c r="C313" s="105"/>
      <c r="D313" s="200"/>
      <c r="E313" s="105"/>
      <c r="F313" s="200"/>
      <c r="G313" s="105"/>
      <c r="H313" s="200"/>
      <c r="I313" s="200"/>
    </row>
    <row r="314" spans="2:9" x14ac:dyDescent="0.2">
      <c r="B314" s="74"/>
      <c r="C314" s="105"/>
      <c r="D314" s="200"/>
      <c r="E314" s="105"/>
      <c r="F314" s="200"/>
      <c r="G314" s="105"/>
      <c r="H314" s="200"/>
      <c r="I314" s="200"/>
    </row>
    <row r="315" spans="2:9" x14ac:dyDescent="0.2">
      <c r="B315" s="74"/>
      <c r="C315" s="105"/>
      <c r="D315" s="200"/>
      <c r="E315" s="105"/>
      <c r="F315" s="200"/>
      <c r="G315" s="105"/>
      <c r="H315" s="200"/>
      <c r="I315" s="200"/>
    </row>
    <row r="316" spans="2:9" x14ac:dyDescent="0.2">
      <c r="B316" s="74"/>
      <c r="C316" s="105"/>
      <c r="D316" s="200"/>
      <c r="E316" s="105"/>
      <c r="F316" s="200"/>
      <c r="G316" s="105"/>
      <c r="H316" s="200"/>
      <c r="I316" s="200"/>
    </row>
    <row r="317" spans="2:9" x14ac:dyDescent="0.2">
      <c r="B317" s="74"/>
      <c r="C317" s="105"/>
      <c r="D317" s="200"/>
      <c r="E317" s="105"/>
      <c r="F317" s="200"/>
      <c r="G317" s="105"/>
      <c r="H317" s="200"/>
      <c r="I317" s="200"/>
    </row>
    <row r="318" spans="2:9" x14ac:dyDescent="0.2">
      <c r="B318" s="74"/>
      <c r="C318" s="105"/>
      <c r="D318" s="200"/>
      <c r="E318" s="105"/>
      <c r="F318" s="200"/>
      <c r="G318" s="105"/>
      <c r="H318" s="200"/>
      <c r="I318" s="200"/>
    </row>
    <row r="319" spans="2:9" x14ac:dyDescent="0.2">
      <c r="B319" s="74"/>
      <c r="C319" s="105"/>
      <c r="D319" s="200"/>
      <c r="E319" s="105"/>
      <c r="F319" s="200"/>
      <c r="G319" s="105"/>
      <c r="H319" s="200"/>
      <c r="I319" s="200"/>
    </row>
    <row r="320" spans="2:9" x14ac:dyDescent="0.2">
      <c r="B320" s="74"/>
      <c r="C320" s="105"/>
      <c r="D320" s="200"/>
      <c r="E320" s="105"/>
      <c r="F320" s="200"/>
      <c r="G320" s="105"/>
      <c r="H320" s="200"/>
      <c r="I320" s="200"/>
    </row>
    <row r="321" spans="2:9" x14ac:dyDescent="0.2">
      <c r="B321" s="74"/>
      <c r="C321" s="105"/>
      <c r="D321" s="200"/>
      <c r="E321" s="105"/>
      <c r="F321" s="200"/>
      <c r="G321" s="105"/>
      <c r="H321" s="200"/>
      <c r="I321" s="200"/>
    </row>
    <row r="322" spans="2:9" x14ac:dyDescent="0.2">
      <c r="B322" s="74"/>
      <c r="C322" s="105"/>
      <c r="D322" s="200"/>
      <c r="E322" s="105"/>
      <c r="F322" s="200"/>
      <c r="G322" s="105"/>
      <c r="H322" s="200"/>
      <c r="I322" s="200"/>
    </row>
    <row r="323" spans="2:9" x14ac:dyDescent="0.2">
      <c r="B323" s="74"/>
      <c r="C323" s="105"/>
      <c r="D323" s="200"/>
      <c r="E323" s="105"/>
      <c r="F323" s="200"/>
      <c r="G323" s="105"/>
      <c r="H323" s="200"/>
      <c r="I323" s="200"/>
    </row>
    <row r="324" spans="2:9" x14ac:dyDescent="0.2">
      <c r="B324" s="74"/>
      <c r="C324" s="105"/>
      <c r="D324" s="200"/>
      <c r="E324" s="105"/>
      <c r="F324" s="200"/>
      <c r="G324" s="105"/>
      <c r="H324" s="200"/>
      <c r="I324" s="200"/>
    </row>
    <row r="325" spans="2:9" x14ac:dyDescent="0.2">
      <c r="B325" s="74"/>
      <c r="C325" s="105"/>
      <c r="D325" s="200"/>
      <c r="E325" s="105"/>
      <c r="F325" s="200"/>
      <c r="G325" s="105"/>
      <c r="H325" s="200"/>
      <c r="I325" s="200"/>
    </row>
    <row r="326" spans="2:9" x14ac:dyDescent="0.2">
      <c r="B326" s="74"/>
      <c r="C326" s="105"/>
      <c r="D326" s="200"/>
      <c r="E326" s="105"/>
      <c r="F326" s="200"/>
      <c r="G326" s="105"/>
      <c r="H326" s="200"/>
      <c r="I326" s="200"/>
    </row>
    <row r="327" spans="2:9" x14ac:dyDescent="0.2">
      <c r="B327" s="74"/>
      <c r="C327" s="105"/>
      <c r="D327" s="200"/>
      <c r="E327" s="105"/>
      <c r="F327" s="200"/>
      <c r="G327" s="105"/>
      <c r="H327" s="200"/>
      <c r="I327" s="200"/>
    </row>
    <row r="328" spans="2:9" x14ac:dyDescent="0.2">
      <c r="B328" s="74"/>
      <c r="C328" s="105"/>
      <c r="D328" s="200"/>
      <c r="E328" s="105"/>
      <c r="F328" s="200"/>
      <c r="G328" s="105"/>
      <c r="H328" s="200"/>
      <c r="I328" s="200"/>
    </row>
    <row r="329" spans="2:9" x14ac:dyDescent="0.2">
      <c r="B329" s="74"/>
      <c r="C329" s="105"/>
      <c r="D329" s="200"/>
      <c r="E329" s="105"/>
      <c r="F329" s="200"/>
      <c r="G329" s="105"/>
      <c r="H329" s="200"/>
      <c r="I329" s="200"/>
    </row>
    <row r="330" spans="2:9" x14ac:dyDescent="0.2">
      <c r="B330" s="74"/>
      <c r="C330" s="105"/>
      <c r="D330" s="200"/>
      <c r="E330" s="105"/>
      <c r="F330" s="200"/>
      <c r="G330" s="105"/>
      <c r="H330" s="200"/>
      <c r="I330" s="200"/>
    </row>
    <row r="331" spans="2:9" x14ac:dyDescent="0.2">
      <c r="B331" s="74"/>
      <c r="C331" s="105"/>
      <c r="D331" s="200"/>
      <c r="E331" s="105"/>
      <c r="F331" s="200"/>
      <c r="G331" s="105"/>
      <c r="H331" s="200"/>
      <c r="I331" s="200"/>
    </row>
    <row r="332" spans="2:9" x14ac:dyDescent="0.2">
      <c r="B332" s="74"/>
      <c r="C332" s="105"/>
      <c r="D332" s="200"/>
      <c r="E332" s="105"/>
      <c r="F332" s="200"/>
      <c r="G332" s="105"/>
      <c r="H332" s="200"/>
      <c r="I332" s="200"/>
    </row>
    <row r="333" spans="2:9" x14ac:dyDescent="0.2">
      <c r="B333" s="74"/>
      <c r="C333" s="105"/>
      <c r="D333" s="200"/>
      <c r="E333" s="105"/>
      <c r="F333" s="200"/>
      <c r="G333" s="105"/>
      <c r="H333" s="200"/>
      <c r="I333" s="200"/>
    </row>
    <row r="334" spans="2:9" x14ac:dyDescent="0.2">
      <c r="B334" s="74"/>
      <c r="C334" s="105"/>
      <c r="D334" s="200"/>
      <c r="E334" s="105"/>
      <c r="F334" s="200"/>
      <c r="G334" s="105"/>
      <c r="H334" s="200"/>
      <c r="I334" s="200"/>
    </row>
    <row r="335" spans="2:9" x14ac:dyDescent="0.2">
      <c r="B335" s="74"/>
      <c r="C335" s="105"/>
      <c r="D335" s="200"/>
      <c r="E335" s="105"/>
      <c r="F335" s="200"/>
      <c r="G335" s="105"/>
      <c r="H335" s="200"/>
      <c r="I335" s="200"/>
    </row>
    <row r="336" spans="2:9" x14ac:dyDescent="0.2">
      <c r="B336" s="74"/>
      <c r="C336" s="105"/>
      <c r="D336" s="200"/>
      <c r="E336" s="105"/>
      <c r="F336" s="200"/>
      <c r="G336" s="105"/>
      <c r="H336" s="200"/>
      <c r="I336" s="200"/>
    </row>
    <row r="337" spans="2:9" x14ac:dyDescent="0.2">
      <c r="B337" s="74"/>
      <c r="C337" s="105"/>
      <c r="D337" s="200"/>
      <c r="E337" s="105"/>
      <c r="F337" s="200"/>
      <c r="G337" s="105"/>
      <c r="H337" s="200"/>
      <c r="I337" s="200"/>
    </row>
    <row r="338" spans="2:9" x14ac:dyDescent="0.2">
      <c r="B338" s="74"/>
      <c r="C338" s="105"/>
      <c r="D338" s="200"/>
      <c r="E338" s="105"/>
      <c r="F338" s="200"/>
      <c r="G338" s="105"/>
      <c r="H338" s="200"/>
      <c r="I338" s="200"/>
    </row>
    <row r="339" spans="2:9" x14ac:dyDescent="0.2">
      <c r="B339" s="74"/>
      <c r="C339" s="105"/>
      <c r="D339" s="200"/>
      <c r="E339" s="105"/>
      <c r="F339" s="200"/>
      <c r="G339" s="105"/>
      <c r="H339" s="200"/>
      <c r="I339" s="200"/>
    </row>
    <row r="340" spans="2:9" x14ac:dyDescent="0.2">
      <c r="B340" s="74"/>
      <c r="C340" s="105"/>
      <c r="D340" s="200"/>
      <c r="E340" s="105"/>
      <c r="F340" s="200"/>
      <c r="G340" s="105"/>
      <c r="H340" s="200"/>
      <c r="I340" s="200"/>
    </row>
    <row r="341" spans="2:9" x14ac:dyDescent="0.2">
      <c r="B341" s="74"/>
      <c r="C341" s="105"/>
      <c r="D341" s="200"/>
      <c r="E341" s="105"/>
      <c r="F341" s="200"/>
      <c r="G341" s="105"/>
      <c r="H341" s="200"/>
      <c r="I341" s="200"/>
    </row>
    <row r="342" spans="2:9" x14ac:dyDescent="0.2">
      <c r="B342" s="74"/>
      <c r="C342" s="105"/>
      <c r="D342" s="200"/>
      <c r="E342" s="105"/>
      <c r="F342" s="200"/>
      <c r="G342" s="105"/>
      <c r="H342" s="200"/>
      <c r="I342" s="200"/>
    </row>
    <row r="343" spans="2:9" x14ac:dyDescent="0.2">
      <c r="B343" s="74"/>
      <c r="C343" s="105"/>
      <c r="D343" s="200"/>
      <c r="E343" s="105"/>
      <c r="F343" s="200"/>
      <c r="G343" s="105"/>
      <c r="H343" s="200"/>
      <c r="I343" s="200"/>
    </row>
    <row r="344" spans="2:9" x14ac:dyDescent="0.2">
      <c r="B344" s="74"/>
      <c r="C344" s="105"/>
      <c r="D344" s="200"/>
      <c r="E344" s="105"/>
      <c r="F344" s="200"/>
      <c r="G344" s="105"/>
      <c r="H344" s="200"/>
      <c r="I344" s="200"/>
    </row>
    <row r="345" spans="2:9" x14ac:dyDescent="0.2">
      <c r="B345" s="74"/>
      <c r="C345" s="105"/>
      <c r="D345" s="200"/>
      <c r="E345" s="105"/>
      <c r="F345" s="200"/>
      <c r="G345" s="105"/>
      <c r="H345" s="200"/>
      <c r="I345" s="200"/>
    </row>
    <row r="346" spans="2:9" x14ac:dyDescent="0.2">
      <c r="B346" s="74"/>
      <c r="C346" s="105"/>
      <c r="D346" s="200"/>
      <c r="E346" s="105"/>
      <c r="F346" s="200"/>
      <c r="G346" s="105"/>
      <c r="H346" s="200"/>
      <c r="I346" s="200"/>
    </row>
    <row r="347" spans="2:9" x14ac:dyDescent="0.2">
      <c r="B347" s="74"/>
      <c r="C347" s="105"/>
      <c r="D347" s="200"/>
      <c r="E347" s="105"/>
      <c r="F347" s="200"/>
      <c r="G347" s="105"/>
      <c r="H347" s="200"/>
      <c r="I347" s="200"/>
    </row>
    <row r="348" spans="2:9" x14ac:dyDescent="0.2">
      <c r="B348" s="74"/>
      <c r="C348" s="105"/>
      <c r="D348" s="200"/>
      <c r="E348" s="105"/>
      <c r="F348" s="200"/>
      <c r="G348" s="105"/>
      <c r="H348" s="200"/>
      <c r="I348" s="200"/>
    </row>
    <row r="349" spans="2:9" x14ac:dyDescent="0.2">
      <c r="B349" s="74"/>
      <c r="C349" s="105"/>
      <c r="D349" s="200"/>
      <c r="E349" s="105"/>
      <c r="F349" s="200"/>
      <c r="G349" s="105"/>
      <c r="H349" s="200"/>
      <c r="I349" s="200"/>
    </row>
    <row r="350" spans="2:9" x14ac:dyDescent="0.2">
      <c r="B350" s="74"/>
      <c r="C350" s="105"/>
      <c r="D350" s="200"/>
      <c r="E350" s="105"/>
      <c r="F350" s="200"/>
      <c r="G350" s="105"/>
      <c r="H350" s="200"/>
      <c r="I350" s="200"/>
    </row>
    <row r="351" spans="2:9" x14ac:dyDescent="0.2">
      <c r="B351" s="74"/>
      <c r="C351" s="105"/>
      <c r="D351" s="200"/>
      <c r="E351" s="105"/>
      <c r="F351" s="200"/>
      <c r="G351" s="105"/>
      <c r="H351" s="200"/>
      <c r="I351" s="200"/>
    </row>
    <row r="352" spans="2:9" x14ac:dyDescent="0.2">
      <c r="B352" s="74"/>
      <c r="C352" s="105"/>
      <c r="D352" s="200"/>
      <c r="E352" s="105"/>
      <c r="F352" s="200"/>
      <c r="G352" s="105"/>
      <c r="H352" s="200"/>
      <c r="I352" s="200"/>
    </row>
    <row r="353" spans="2:9" x14ac:dyDescent="0.2">
      <c r="B353" s="74"/>
      <c r="C353" s="105"/>
      <c r="D353" s="200"/>
      <c r="E353" s="105"/>
      <c r="F353" s="200"/>
      <c r="G353" s="105"/>
      <c r="H353" s="200"/>
      <c r="I353" s="200"/>
    </row>
    <row r="354" spans="2:9" x14ac:dyDescent="0.2">
      <c r="B354" s="74"/>
      <c r="C354" s="105"/>
      <c r="D354" s="200"/>
      <c r="E354" s="105"/>
      <c r="F354" s="200"/>
      <c r="G354" s="105"/>
      <c r="H354" s="200"/>
      <c r="I354" s="200"/>
    </row>
    <row r="355" spans="2:9" x14ac:dyDescent="0.2">
      <c r="B355" s="74"/>
      <c r="C355" s="105"/>
      <c r="D355" s="200"/>
      <c r="E355" s="105"/>
      <c r="F355" s="200"/>
      <c r="G355" s="105"/>
      <c r="H355" s="200"/>
      <c r="I355" s="200"/>
    </row>
    <row r="356" spans="2:9" x14ac:dyDescent="0.2">
      <c r="B356" s="74"/>
      <c r="C356" s="105"/>
      <c r="D356" s="200"/>
      <c r="E356" s="105"/>
      <c r="F356" s="200"/>
      <c r="G356" s="105"/>
      <c r="H356" s="200"/>
      <c r="I356" s="200"/>
    </row>
    <row r="357" spans="2:9" x14ac:dyDescent="0.2">
      <c r="B357" s="74"/>
      <c r="C357" s="105"/>
      <c r="D357" s="200"/>
      <c r="E357" s="105"/>
      <c r="F357" s="200"/>
      <c r="G357" s="105"/>
      <c r="H357" s="200"/>
      <c r="I357" s="200"/>
    </row>
    <row r="358" spans="2:9" x14ac:dyDescent="0.2">
      <c r="B358" s="74"/>
      <c r="C358" s="105"/>
      <c r="D358" s="200"/>
      <c r="E358" s="105"/>
      <c r="F358" s="200"/>
      <c r="G358" s="105"/>
      <c r="H358" s="200"/>
      <c r="I358" s="200"/>
    </row>
    <row r="359" spans="2:9" x14ac:dyDescent="0.2">
      <c r="B359" s="74"/>
      <c r="C359" s="105"/>
      <c r="D359" s="200"/>
      <c r="E359" s="105"/>
      <c r="F359" s="200"/>
      <c r="G359" s="105"/>
      <c r="H359" s="200"/>
      <c r="I359" s="200"/>
    </row>
    <row r="360" spans="2:9" x14ac:dyDescent="0.2">
      <c r="B360" s="74"/>
      <c r="C360" s="105"/>
      <c r="D360" s="200"/>
      <c r="E360" s="105"/>
      <c r="F360" s="200"/>
      <c r="G360" s="105"/>
      <c r="H360" s="200"/>
      <c r="I360" s="200"/>
    </row>
    <row r="361" spans="2:9" x14ac:dyDescent="0.2">
      <c r="B361" s="74"/>
      <c r="C361" s="105"/>
      <c r="D361" s="200"/>
      <c r="E361" s="105"/>
      <c r="F361" s="200"/>
      <c r="G361" s="105"/>
      <c r="H361" s="200"/>
      <c r="I361" s="200"/>
    </row>
    <row r="362" spans="2:9" x14ac:dyDescent="0.2">
      <c r="B362" s="74"/>
      <c r="C362" s="105"/>
      <c r="D362" s="200"/>
      <c r="E362" s="105"/>
      <c r="F362" s="200"/>
      <c r="G362" s="105"/>
      <c r="H362" s="200"/>
      <c r="I362" s="200"/>
    </row>
    <row r="363" spans="2:9" x14ac:dyDescent="0.2">
      <c r="B363" s="74"/>
      <c r="C363" s="105"/>
      <c r="D363" s="200"/>
      <c r="E363" s="105"/>
      <c r="F363" s="200"/>
      <c r="G363" s="105"/>
      <c r="H363" s="200"/>
      <c r="I363" s="200"/>
    </row>
    <row r="364" spans="2:9" x14ac:dyDescent="0.2">
      <c r="B364" s="74"/>
      <c r="C364" s="105"/>
      <c r="D364" s="200"/>
      <c r="E364" s="105"/>
      <c r="F364" s="200"/>
      <c r="G364" s="105"/>
      <c r="H364" s="200"/>
      <c r="I364" s="200"/>
    </row>
    <row r="365" spans="2:9" x14ac:dyDescent="0.2">
      <c r="B365" s="74"/>
      <c r="C365" s="105"/>
      <c r="D365" s="200"/>
      <c r="E365" s="105"/>
      <c r="F365" s="200"/>
      <c r="G365" s="105"/>
      <c r="H365" s="200"/>
      <c r="I365" s="200"/>
    </row>
    <row r="366" spans="2:9" x14ac:dyDescent="0.2">
      <c r="B366" s="74"/>
      <c r="C366" s="105"/>
      <c r="D366" s="200"/>
      <c r="E366" s="105"/>
      <c r="F366" s="200"/>
      <c r="G366" s="105"/>
      <c r="H366" s="200"/>
      <c r="I366" s="200"/>
    </row>
    <row r="367" spans="2:9" x14ac:dyDescent="0.2">
      <c r="B367" s="74"/>
      <c r="C367" s="105"/>
      <c r="D367" s="200"/>
      <c r="E367" s="105"/>
      <c r="F367" s="200"/>
      <c r="G367" s="105"/>
      <c r="H367" s="200"/>
      <c r="I367" s="200"/>
    </row>
    <row r="368" spans="2:9" x14ac:dyDescent="0.2">
      <c r="B368" s="74"/>
      <c r="C368" s="105"/>
      <c r="D368" s="200"/>
      <c r="E368" s="105"/>
      <c r="F368" s="200"/>
      <c r="G368" s="105"/>
      <c r="H368" s="200"/>
      <c r="I368" s="200"/>
    </row>
    <row r="369" spans="2:9" x14ac:dyDescent="0.2">
      <c r="B369" s="74"/>
      <c r="C369" s="105"/>
      <c r="D369" s="200"/>
      <c r="E369" s="105"/>
      <c r="F369" s="200"/>
      <c r="G369" s="105"/>
      <c r="H369" s="200"/>
      <c r="I369" s="200"/>
    </row>
    <row r="370" spans="2:9" x14ac:dyDescent="0.2">
      <c r="B370" s="74"/>
      <c r="C370" s="105"/>
      <c r="D370" s="200"/>
      <c r="E370" s="105"/>
      <c r="F370" s="200"/>
      <c r="G370" s="105"/>
      <c r="H370" s="200"/>
      <c r="I370" s="200"/>
    </row>
    <row r="371" spans="2:9" x14ac:dyDescent="0.2">
      <c r="B371" s="74"/>
      <c r="C371" s="105"/>
      <c r="D371" s="200"/>
      <c r="E371" s="105"/>
      <c r="F371" s="200"/>
      <c r="G371" s="105"/>
      <c r="H371" s="200"/>
      <c r="I371" s="200"/>
    </row>
    <row r="372" spans="2:9" x14ac:dyDescent="0.2">
      <c r="B372" s="74"/>
      <c r="C372" s="105"/>
      <c r="D372" s="200"/>
      <c r="E372" s="105"/>
      <c r="F372" s="200"/>
      <c r="G372" s="105"/>
      <c r="H372" s="200"/>
      <c r="I372" s="200"/>
    </row>
    <row r="373" spans="2:9" x14ac:dyDescent="0.2">
      <c r="B373" s="74"/>
      <c r="C373" s="105"/>
      <c r="D373" s="200"/>
      <c r="E373" s="105"/>
      <c r="F373" s="200"/>
      <c r="G373" s="105"/>
      <c r="H373" s="200"/>
      <c r="I373" s="200"/>
    </row>
    <row r="374" spans="2:9" x14ac:dyDescent="0.2">
      <c r="B374" s="74"/>
      <c r="C374" s="105"/>
      <c r="D374" s="200"/>
      <c r="E374" s="105"/>
      <c r="F374" s="200"/>
      <c r="G374" s="105"/>
      <c r="H374" s="200"/>
      <c r="I374" s="200"/>
    </row>
    <row r="375" spans="2:9" x14ac:dyDescent="0.2">
      <c r="B375" s="74"/>
      <c r="C375" s="105"/>
      <c r="D375" s="200"/>
      <c r="E375" s="105"/>
      <c r="F375" s="200"/>
      <c r="G375" s="105"/>
      <c r="H375" s="200"/>
      <c r="I375" s="200"/>
    </row>
    <row r="376" spans="2:9" x14ac:dyDescent="0.2">
      <c r="B376" s="74"/>
      <c r="C376" s="105"/>
      <c r="D376" s="200"/>
      <c r="E376" s="105"/>
      <c r="F376" s="200"/>
      <c r="G376" s="105"/>
      <c r="H376" s="200"/>
      <c r="I376" s="200"/>
    </row>
    <row r="377" spans="2:9" x14ac:dyDescent="0.2">
      <c r="B377" s="74"/>
      <c r="C377" s="105"/>
      <c r="D377" s="200"/>
      <c r="E377" s="105"/>
      <c r="F377" s="200"/>
      <c r="G377" s="105"/>
      <c r="H377" s="200"/>
      <c r="I377" s="200"/>
    </row>
    <row r="378" spans="2:9" x14ac:dyDescent="0.2">
      <c r="B378" s="74"/>
      <c r="C378" s="105"/>
      <c r="D378" s="200"/>
      <c r="E378" s="105"/>
      <c r="F378" s="200"/>
      <c r="G378" s="105"/>
      <c r="H378" s="200"/>
      <c r="I378" s="200"/>
    </row>
    <row r="379" spans="2:9" x14ac:dyDescent="0.2">
      <c r="B379" s="74"/>
      <c r="C379" s="105"/>
      <c r="D379" s="200"/>
      <c r="E379" s="105"/>
      <c r="F379" s="200"/>
      <c r="G379" s="105"/>
      <c r="H379" s="200"/>
      <c r="I379" s="200"/>
    </row>
    <row r="380" spans="2:9" x14ac:dyDescent="0.2">
      <c r="B380" s="74"/>
      <c r="C380" s="105"/>
      <c r="D380" s="200"/>
      <c r="E380" s="105"/>
      <c r="F380" s="200"/>
      <c r="G380" s="105"/>
      <c r="H380" s="200"/>
      <c r="I380" s="200"/>
    </row>
    <row r="381" spans="2:9" x14ac:dyDescent="0.2">
      <c r="B381" s="74"/>
      <c r="C381" s="105"/>
      <c r="D381" s="200"/>
      <c r="E381" s="105"/>
      <c r="F381" s="200"/>
      <c r="G381" s="105"/>
      <c r="H381" s="200"/>
      <c r="I381" s="200"/>
    </row>
    <row r="382" spans="2:9" x14ac:dyDescent="0.2">
      <c r="B382" s="74"/>
      <c r="C382" s="105"/>
      <c r="D382" s="200"/>
      <c r="E382" s="105"/>
      <c r="F382" s="200"/>
      <c r="G382" s="105"/>
      <c r="H382" s="200"/>
      <c r="I382" s="200"/>
    </row>
    <row r="383" spans="2:9" x14ac:dyDescent="0.2">
      <c r="B383" s="74"/>
      <c r="C383" s="105"/>
      <c r="D383" s="200"/>
      <c r="E383" s="105"/>
      <c r="F383" s="200"/>
      <c r="G383" s="105"/>
      <c r="H383" s="200"/>
      <c r="I383" s="200"/>
    </row>
    <row r="384" spans="2:9" x14ac:dyDescent="0.2">
      <c r="B384" s="74"/>
      <c r="C384" s="105"/>
      <c r="D384" s="200"/>
      <c r="E384" s="105"/>
      <c r="F384" s="200"/>
      <c r="G384" s="105"/>
      <c r="H384" s="200"/>
      <c r="I384" s="200"/>
    </row>
    <row r="385" spans="2:9" x14ac:dyDescent="0.2">
      <c r="B385" s="74"/>
      <c r="C385" s="105"/>
      <c r="D385" s="200"/>
      <c r="E385" s="105"/>
      <c r="F385" s="200"/>
      <c r="G385" s="105"/>
      <c r="H385" s="200"/>
      <c r="I385" s="200"/>
    </row>
    <row r="386" spans="2:9" x14ac:dyDescent="0.2">
      <c r="B386" s="74"/>
      <c r="C386" s="105"/>
      <c r="D386" s="200"/>
      <c r="E386" s="105"/>
      <c r="F386" s="200"/>
      <c r="G386" s="105"/>
      <c r="H386" s="200"/>
      <c r="I386" s="200"/>
    </row>
    <row r="387" spans="2:9" x14ac:dyDescent="0.2">
      <c r="B387" s="74"/>
      <c r="C387" s="105"/>
      <c r="D387" s="200"/>
      <c r="E387" s="105"/>
      <c r="F387" s="200"/>
      <c r="G387" s="105"/>
      <c r="H387" s="200"/>
      <c r="I387" s="200"/>
    </row>
    <row r="388" spans="2:9" x14ac:dyDescent="0.2">
      <c r="B388" s="74"/>
      <c r="C388" s="105"/>
      <c r="D388" s="200"/>
      <c r="E388" s="105"/>
      <c r="F388" s="200"/>
      <c r="G388" s="105"/>
      <c r="H388" s="200"/>
      <c r="I388" s="200"/>
    </row>
    <row r="389" spans="2:9" x14ac:dyDescent="0.2">
      <c r="B389" s="74"/>
      <c r="C389" s="105"/>
      <c r="D389" s="200"/>
      <c r="E389" s="105"/>
      <c r="F389" s="200"/>
      <c r="G389" s="105"/>
      <c r="H389" s="200"/>
      <c r="I389" s="200"/>
    </row>
    <row r="390" spans="2:9" x14ac:dyDescent="0.2">
      <c r="B390" s="74"/>
      <c r="C390" s="105"/>
      <c r="D390" s="200"/>
      <c r="E390" s="105"/>
      <c r="F390" s="200"/>
      <c r="G390" s="105"/>
      <c r="H390" s="200"/>
      <c r="I390" s="200"/>
    </row>
    <row r="391" spans="2:9" x14ac:dyDescent="0.2">
      <c r="B391" s="74"/>
      <c r="C391" s="105"/>
      <c r="D391" s="200"/>
      <c r="E391" s="105"/>
      <c r="F391" s="200"/>
      <c r="G391" s="105"/>
      <c r="H391" s="200"/>
      <c r="I391" s="200"/>
    </row>
    <row r="392" spans="2:9" x14ac:dyDescent="0.2">
      <c r="B392" s="74"/>
      <c r="C392" s="105"/>
      <c r="D392" s="200"/>
      <c r="E392" s="105"/>
      <c r="F392" s="200"/>
      <c r="G392" s="105"/>
      <c r="H392" s="200"/>
      <c r="I392" s="200"/>
    </row>
    <row r="393" spans="2:9" x14ac:dyDescent="0.2">
      <c r="B393" s="74"/>
      <c r="C393" s="105"/>
      <c r="D393" s="200"/>
      <c r="E393" s="105"/>
      <c r="F393" s="200"/>
      <c r="G393" s="105"/>
      <c r="H393" s="200"/>
      <c r="I393" s="200"/>
    </row>
    <row r="394" spans="2:9" x14ac:dyDescent="0.2">
      <c r="B394" s="74"/>
      <c r="C394" s="105"/>
      <c r="D394" s="200"/>
      <c r="E394" s="105"/>
      <c r="F394" s="200"/>
      <c r="G394" s="105"/>
      <c r="H394" s="200"/>
      <c r="I394" s="200"/>
    </row>
    <row r="395" spans="2:9" x14ac:dyDescent="0.2">
      <c r="B395" s="74"/>
      <c r="C395" s="105"/>
      <c r="D395" s="200"/>
      <c r="E395" s="105"/>
      <c r="F395" s="200"/>
      <c r="G395" s="105"/>
      <c r="H395" s="200"/>
      <c r="I395" s="200"/>
    </row>
    <row r="396" spans="2:9" x14ac:dyDescent="0.2">
      <c r="B396" s="74"/>
      <c r="C396" s="105"/>
      <c r="D396" s="200"/>
      <c r="E396" s="105"/>
      <c r="F396" s="200"/>
      <c r="G396" s="105"/>
      <c r="H396" s="200"/>
      <c r="I396" s="200"/>
    </row>
    <row r="397" spans="2:9" x14ac:dyDescent="0.2">
      <c r="B397" s="74"/>
      <c r="C397" s="105"/>
      <c r="D397" s="200"/>
      <c r="E397" s="105"/>
      <c r="F397" s="200"/>
      <c r="G397" s="105"/>
      <c r="H397" s="200"/>
      <c r="I397" s="200"/>
    </row>
    <row r="398" spans="2:9" x14ac:dyDescent="0.2">
      <c r="B398" s="74"/>
      <c r="C398" s="105"/>
      <c r="D398" s="200"/>
      <c r="E398" s="105"/>
      <c r="F398" s="200"/>
      <c r="G398" s="105"/>
      <c r="H398" s="200"/>
      <c r="I398" s="200"/>
    </row>
    <row r="399" spans="2:9" x14ac:dyDescent="0.2">
      <c r="B399" s="74"/>
      <c r="C399" s="105"/>
      <c r="D399" s="200"/>
      <c r="E399" s="105"/>
      <c r="F399" s="200"/>
      <c r="G399" s="105"/>
      <c r="H399" s="200"/>
      <c r="I399" s="200"/>
    </row>
    <row r="400" spans="2:9" x14ac:dyDescent="0.2">
      <c r="B400" s="74"/>
      <c r="C400" s="105"/>
      <c r="D400" s="200"/>
      <c r="E400" s="105"/>
      <c r="F400" s="200"/>
      <c r="G400" s="105"/>
      <c r="H400" s="200"/>
      <c r="I400" s="200"/>
    </row>
    <row r="401" spans="2:9" x14ac:dyDescent="0.2">
      <c r="B401" s="74"/>
      <c r="C401" s="105"/>
      <c r="D401" s="200"/>
      <c r="E401" s="105"/>
      <c r="F401" s="200"/>
      <c r="G401" s="105"/>
      <c r="H401" s="200"/>
      <c r="I401" s="200"/>
    </row>
    <row r="402" spans="2:9" x14ac:dyDescent="0.2">
      <c r="B402" s="74"/>
      <c r="C402" s="105"/>
      <c r="D402" s="200"/>
      <c r="E402" s="105"/>
      <c r="F402" s="200"/>
      <c r="G402" s="105"/>
      <c r="H402" s="200"/>
      <c r="I402" s="200"/>
    </row>
    <row r="403" spans="2:9" x14ac:dyDescent="0.2">
      <c r="B403" s="74"/>
      <c r="C403" s="105"/>
      <c r="D403" s="200"/>
      <c r="E403" s="105"/>
      <c r="F403" s="200"/>
      <c r="G403" s="105"/>
      <c r="H403" s="200"/>
      <c r="I403" s="200"/>
    </row>
    <row r="404" spans="2:9" x14ac:dyDescent="0.2">
      <c r="B404" s="74"/>
      <c r="C404" s="105"/>
      <c r="D404" s="200"/>
      <c r="E404" s="105"/>
      <c r="F404" s="200"/>
      <c r="G404" s="105"/>
      <c r="H404" s="200"/>
      <c r="I404" s="200"/>
    </row>
    <row r="405" spans="2:9" x14ac:dyDescent="0.2">
      <c r="B405" s="74"/>
      <c r="C405" s="105"/>
      <c r="D405" s="200"/>
      <c r="E405" s="105"/>
      <c r="F405" s="200"/>
      <c r="G405" s="105"/>
      <c r="H405" s="200"/>
      <c r="I405" s="200"/>
    </row>
    <row r="406" spans="2:9" x14ac:dyDescent="0.2">
      <c r="B406" s="74"/>
      <c r="C406" s="105"/>
      <c r="D406" s="200"/>
      <c r="E406" s="105"/>
      <c r="F406" s="200"/>
      <c r="G406" s="105"/>
      <c r="H406" s="200"/>
      <c r="I406" s="200"/>
    </row>
    <row r="407" spans="2:9" x14ac:dyDescent="0.2">
      <c r="B407" s="74"/>
      <c r="C407" s="105"/>
      <c r="D407" s="200"/>
      <c r="E407" s="105"/>
      <c r="F407" s="200"/>
      <c r="G407" s="105"/>
      <c r="H407" s="200"/>
      <c r="I407" s="200"/>
    </row>
    <row r="408" spans="2:9" x14ac:dyDescent="0.2">
      <c r="B408" s="74"/>
      <c r="C408" s="105"/>
      <c r="D408" s="200"/>
      <c r="E408" s="105"/>
      <c r="F408" s="200"/>
      <c r="G408" s="105"/>
      <c r="H408" s="200"/>
      <c r="I408" s="200"/>
    </row>
    <row r="409" spans="2:9" x14ac:dyDescent="0.2">
      <c r="B409" s="74"/>
      <c r="C409" s="105"/>
      <c r="D409" s="200"/>
      <c r="E409" s="105"/>
      <c r="F409" s="200"/>
      <c r="G409" s="105"/>
      <c r="H409" s="200"/>
      <c r="I409" s="200"/>
    </row>
    <row r="410" spans="2:9" x14ac:dyDescent="0.2">
      <c r="B410" s="74"/>
      <c r="C410" s="105"/>
      <c r="D410" s="200"/>
      <c r="E410" s="105"/>
      <c r="F410" s="200"/>
      <c r="G410" s="105"/>
      <c r="H410" s="200"/>
      <c r="I410" s="200"/>
    </row>
    <row r="411" spans="2:9" x14ac:dyDescent="0.2">
      <c r="B411" s="74"/>
      <c r="C411" s="105"/>
      <c r="D411" s="200"/>
      <c r="E411" s="105"/>
      <c r="F411" s="200"/>
      <c r="G411" s="105"/>
      <c r="H411" s="200"/>
      <c r="I411" s="200"/>
    </row>
    <row r="412" spans="2:9" x14ac:dyDescent="0.2">
      <c r="B412" s="74"/>
      <c r="C412" s="105"/>
      <c r="D412" s="200"/>
      <c r="E412" s="105"/>
      <c r="F412" s="200"/>
      <c r="G412" s="105"/>
      <c r="H412" s="200"/>
      <c r="I412" s="200"/>
    </row>
    <row r="413" spans="2:9" x14ac:dyDescent="0.2">
      <c r="B413" s="74"/>
      <c r="C413" s="105"/>
      <c r="D413" s="200"/>
      <c r="E413" s="105"/>
      <c r="F413" s="200"/>
      <c r="G413" s="105"/>
      <c r="H413" s="200"/>
      <c r="I413" s="200"/>
    </row>
    <row r="414" spans="2:9" x14ac:dyDescent="0.2">
      <c r="B414" s="74"/>
      <c r="C414" s="105"/>
      <c r="D414" s="200"/>
      <c r="E414" s="105"/>
      <c r="F414" s="200"/>
      <c r="G414" s="105"/>
      <c r="H414" s="200"/>
      <c r="I414" s="200"/>
    </row>
    <row r="415" spans="2:9" x14ac:dyDescent="0.2">
      <c r="B415" s="74"/>
      <c r="C415" s="105"/>
      <c r="D415" s="200"/>
      <c r="E415" s="105"/>
      <c r="F415" s="200"/>
      <c r="G415" s="105"/>
      <c r="H415" s="200"/>
      <c r="I415" s="200"/>
    </row>
    <row r="416" spans="2:9" x14ac:dyDescent="0.2">
      <c r="B416" s="74"/>
      <c r="C416" s="105"/>
      <c r="D416" s="200"/>
      <c r="E416" s="105"/>
      <c r="F416" s="200"/>
      <c r="G416" s="105"/>
      <c r="H416" s="200"/>
      <c r="I416" s="200"/>
    </row>
    <row r="417" spans="2:9" x14ac:dyDescent="0.2">
      <c r="B417" s="74"/>
      <c r="C417" s="105"/>
      <c r="D417" s="200"/>
      <c r="E417" s="105"/>
      <c r="F417" s="200"/>
      <c r="G417" s="105"/>
      <c r="H417" s="200"/>
      <c r="I417" s="200"/>
    </row>
    <row r="418" spans="2:9" x14ac:dyDescent="0.2">
      <c r="B418" s="74"/>
      <c r="C418" s="105"/>
      <c r="D418" s="200"/>
      <c r="E418" s="105"/>
      <c r="F418" s="200"/>
      <c r="G418" s="105"/>
      <c r="H418" s="200"/>
      <c r="I418" s="200"/>
    </row>
    <row r="419" spans="2:9" x14ac:dyDescent="0.2">
      <c r="B419" s="74"/>
      <c r="C419" s="105"/>
      <c r="D419" s="200"/>
      <c r="E419" s="105"/>
      <c r="F419" s="200"/>
      <c r="G419" s="105"/>
      <c r="H419" s="200"/>
      <c r="I419" s="200"/>
    </row>
    <row r="420" spans="2:9" x14ac:dyDescent="0.2">
      <c r="B420" s="74"/>
      <c r="C420" s="105"/>
      <c r="D420" s="200"/>
      <c r="E420" s="105"/>
      <c r="F420" s="200"/>
      <c r="G420" s="105"/>
      <c r="H420" s="200"/>
      <c r="I420" s="200"/>
    </row>
    <row r="421" spans="2:9" x14ac:dyDescent="0.2">
      <c r="B421" s="74"/>
      <c r="C421" s="105"/>
      <c r="D421" s="200"/>
      <c r="E421" s="105"/>
      <c r="F421" s="200"/>
      <c r="G421" s="105"/>
      <c r="H421" s="200"/>
      <c r="I421" s="200"/>
    </row>
    <row r="422" spans="2:9" x14ac:dyDescent="0.2">
      <c r="B422" s="74"/>
      <c r="C422" s="105"/>
      <c r="D422" s="200"/>
      <c r="E422" s="105"/>
      <c r="F422" s="200"/>
      <c r="G422" s="105"/>
      <c r="H422" s="200"/>
      <c r="I422" s="200"/>
    </row>
    <row r="423" spans="2:9" x14ac:dyDescent="0.2">
      <c r="B423" s="74"/>
      <c r="C423" s="105"/>
      <c r="D423" s="200"/>
      <c r="E423" s="105"/>
      <c r="F423" s="200"/>
      <c r="G423" s="105"/>
      <c r="H423" s="200"/>
      <c r="I423" s="200"/>
    </row>
    <row r="424" spans="2:9" x14ac:dyDescent="0.2">
      <c r="B424" s="74"/>
      <c r="C424" s="105"/>
      <c r="D424" s="200"/>
      <c r="E424" s="105"/>
      <c r="F424" s="200"/>
      <c r="G424" s="105"/>
      <c r="H424" s="200"/>
      <c r="I424" s="200"/>
    </row>
    <row r="425" spans="2:9" x14ac:dyDescent="0.2">
      <c r="B425" s="74"/>
      <c r="C425" s="105"/>
      <c r="D425" s="200"/>
      <c r="E425" s="105"/>
      <c r="F425" s="200"/>
      <c r="G425" s="105"/>
      <c r="H425" s="200"/>
      <c r="I425" s="200"/>
    </row>
    <row r="426" spans="2:9" x14ac:dyDescent="0.2">
      <c r="B426" s="74"/>
      <c r="C426" s="105"/>
      <c r="D426" s="200"/>
      <c r="E426" s="105"/>
      <c r="F426" s="200"/>
      <c r="G426" s="105"/>
      <c r="H426" s="200"/>
      <c r="I426" s="200"/>
    </row>
    <row r="427" spans="2:9" x14ac:dyDescent="0.2">
      <c r="B427" s="74"/>
      <c r="C427" s="105"/>
      <c r="D427" s="200"/>
      <c r="E427" s="105"/>
      <c r="F427" s="200"/>
      <c r="G427" s="105"/>
      <c r="H427" s="200"/>
      <c r="I427" s="200"/>
    </row>
    <row r="428" spans="2:9" x14ac:dyDescent="0.2">
      <c r="B428" s="74"/>
      <c r="C428" s="105"/>
      <c r="D428" s="200"/>
      <c r="E428" s="105"/>
      <c r="F428" s="200"/>
      <c r="G428" s="105"/>
      <c r="H428" s="200"/>
      <c r="I428" s="200"/>
    </row>
    <row r="429" spans="2:9" x14ac:dyDescent="0.2">
      <c r="B429" s="74"/>
      <c r="C429" s="105"/>
      <c r="D429" s="200"/>
      <c r="E429" s="105"/>
      <c r="F429" s="200"/>
      <c r="G429" s="105"/>
      <c r="H429" s="200"/>
      <c r="I429" s="200"/>
    </row>
    <row r="430" spans="2:9" x14ac:dyDescent="0.2">
      <c r="B430" s="74"/>
      <c r="C430" s="105"/>
      <c r="D430" s="200"/>
      <c r="E430" s="105"/>
      <c r="F430" s="200"/>
      <c r="G430" s="105"/>
      <c r="H430" s="200"/>
      <c r="I430" s="200"/>
    </row>
    <row r="431" spans="2:9" x14ac:dyDescent="0.2">
      <c r="B431" s="74"/>
      <c r="C431" s="105"/>
      <c r="D431" s="200"/>
      <c r="E431" s="105"/>
      <c r="F431" s="200"/>
      <c r="G431" s="105"/>
      <c r="H431" s="200"/>
      <c r="I431" s="200"/>
    </row>
    <row r="432" spans="2:9" x14ac:dyDescent="0.2">
      <c r="B432" s="74"/>
      <c r="C432" s="105"/>
      <c r="D432" s="200"/>
      <c r="E432" s="105"/>
      <c r="F432" s="200"/>
      <c r="G432" s="105"/>
      <c r="H432" s="200"/>
      <c r="I432" s="200"/>
    </row>
    <row r="433" spans="2:9" x14ac:dyDescent="0.2">
      <c r="B433" s="74"/>
      <c r="C433" s="105"/>
      <c r="D433" s="200"/>
      <c r="E433" s="105"/>
      <c r="F433" s="200"/>
      <c r="G433" s="105"/>
      <c r="H433" s="200"/>
      <c r="I433" s="200"/>
    </row>
    <row r="434" spans="2:9" x14ac:dyDescent="0.2">
      <c r="B434" s="74"/>
      <c r="C434" s="105"/>
      <c r="D434" s="200"/>
      <c r="E434" s="105"/>
      <c r="F434" s="200"/>
      <c r="G434" s="105"/>
      <c r="H434" s="200"/>
      <c r="I434" s="200"/>
    </row>
    <row r="435" spans="2:9" x14ac:dyDescent="0.2">
      <c r="B435" s="74"/>
      <c r="C435" s="105"/>
      <c r="D435" s="200"/>
      <c r="E435" s="105"/>
      <c r="F435" s="200"/>
      <c r="G435" s="105"/>
      <c r="H435" s="200"/>
      <c r="I435" s="200"/>
    </row>
    <row r="436" spans="2:9" x14ac:dyDescent="0.2">
      <c r="B436" s="74"/>
      <c r="C436" s="105"/>
      <c r="D436" s="200"/>
      <c r="E436" s="105"/>
      <c r="F436" s="200"/>
      <c r="G436" s="105"/>
      <c r="H436" s="200"/>
      <c r="I436" s="200"/>
    </row>
    <row r="437" spans="2:9" x14ac:dyDescent="0.2">
      <c r="B437" s="74"/>
      <c r="C437" s="105"/>
      <c r="D437" s="200"/>
      <c r="E437" s="105"/>
      <c r="F437" s="200"/>
      <c r="G437" s="105"/>
      <c r="H437" s="200"/>
      <c r="I437" s="200"/>
    </row>
    <row r="438" spans="2:9" x14ac:dyDescent="0.2">
      <c r="B438" s="74"/>
      <c r="C438" s="105"/>
      <c r="D438" s="200"/>
      <c r="E438" s="105"/>
      <c r="F438" s="200"/>
      <c r="G438" s="105"/>
      <c r="H438" s="200"/>
      <c r="I438" s="200"/>
    </row>
    <row r="439" spans="2:9" x14ac:dyDescent="0.2">
      <c r="B439" s="74"/>
      <c r="C439" s="105"/>
      <c r="D439" s="200"/>
      <c r="E439" s="105"/>
      <c r="F439" s="200"/>
      <c r="G439" s="105"/>
      <c r="H439" s="200"/>
      <c r="I439" s="200"/>
    </row>
    <row r="440" spans="2:9" x14ac:dyDescent="0.2">
      <c r="B440" s="74"/>
      <c r="C440" s="105"/>
      <c r="D440" s="200"/>
      <c r="E440" s="105"/>
      <c r="F440" s="200"/>
      <c r="G440" s="105"/>
      <c r="H440" s="200"/>
      <c r="I440" s="200"/>
    </row>
    <row r="441" spans="2:9" x14ac:dyDescent="0.2">
      <c r="B441" s="74"/>
      <c r="C441" s="105"/>
      <c r="D441" s="200"/>
      <c r="E441" s="105"/>
      <c r="F441" s="200"/>
      <c r="G441" s="105"/>
      <c r="H441" s="200"/>
      <c r="I441" s="200"/>
    </row>
    <row r="442" spans="2:9" x14ac:dyDescent="0.2">
      <c r="B442" s="74"/>
      <c r="C442" s="105"/>
      <c r="D442" s="200"/>
      <c r="E442" s="105"/>
      <c r="F442" s="200"/>
      <c r="G442" s="105"/>
      <c r="H442" s="200"/>
      <c r="I442" s="200"/>
    </row>
    <row r="443" spans="2:9" x14ac:dyDescent="0.2">
      <c r="B443" s="74"/>
      <c r="C443" s="105"/>
      <c r="D443" s="200"/>
      <c r="E443" s="105"/>
      <c r="F443" s="200"/>
      <c r="G443" s="105"/>
      <c r="H443" s="200"/>
      <c r="I443" s="200"/>
    </row>
    <row r="444" spans="2:9" x14ac:dyDescent="0.2">
      <c r="B444" s="74"/>
      <c r="C444" s="105"/>
      <c r="D444" s="200"/>
      <c r="E444" s="105"/>
      <c r="F444" s="200"/>
      <c r="G444" s="105"/>
      <c r="H444" s="200"/>
      <c r="I444" s="200"/>
    </row>
    <row r="445" spans="2:9" x14ac:dyDescent="0.2">
      <c r="B445" s="74"/>
      <c r="C445" s="105"/>
      <c r="D445" s="200"/>
      <c r="E445" s="105"/>
      <c r="F445" s="200"/>
      <c r="G445" s="105"/>
      <c r="H445" s="200"/>
      <c r="I445" s="200"/>
    </row>
    <row r="446" spans="2:9" x14ac:dyDescent="0.2">
      <c r="B446" s="74"/>
      <c r="C446" s="105"/>
      <c r="D446" s="200"/>
      <c r="E446" s="105"/>
      <c r="F446" s="200"/>
      <c r="G446" s="105"/>
      <c r="H446" s="200"/>
      <c r="I446" s="200"/>
    </row>
    <row r="447" spans="2:9" x14ac:dyDescent="0.2">
      <c r="B447" s="74"/>
      <c r="C447" s="105"/>
      <c r="D447" s="200"/>
      <c r="E447" s="105"/>
      <c r="F447" s="200"/>
      <c r="G447" s="105"/>
      <c r="H447" s="200"/>
      <c r="I447" s="200"/>
    </row>
    <row r="448" spans="2:9" x14ac:dyDescent="0.2">
      <c r="B448" s="74"/>
      <c r="C448" s="105"/>
      <c r="D448" s="200"/>
      <c r="E448" s="105"/>
      <c r="F448" s="200"/>
      <c r="G448" s="105"/>
      <c r="H448" s="200"/>
      <c r="I448" s="200"/>
    </row>
    <row r="449" spans="2:9" x14ac:dyDescent="0.2">
      <c r="B449" s="74"/>
      <c r="C449" s="105"/>
      <c r="D449" s="200"/>
      <c r="E449" s="105"/>
      <c r="F449" s="200"/>
      <c r="G449" s="105"/>
      <c r="H449" s="200"/>
      <c r="I449" s="200"/>
    </row>
    <row r="450" spans="2:9" x14ac:dyDescent="0.2">
      <c r="B450" s="74"/>
      <c r="C450" s="105"/>
      <c r="D450" s="200"/>
      <c r="E450" s="105"/>
      <c r="F450" s="200"/>
      <c r="G450" s="105"/>
      <c r="H450" s="200"/>
      <c r="I450" s="200"/>
    </row>
    <row r="451" spans="2:9" x14ac:dyDescent="0.2">
      <c r="B451" s="74"/>
      <c r="C451" s="105"/>
      <c r="D451" s="200"/>
      <c r="E451" s="105"/>
      <c r="F451" s="200"/>
      <c r="G451" s="105"/>
      <c r="H451" s="200"/>
      <c r="I451" s="200"/>
    </row>
    <row r="452" spans="2:9" x14ac:dyDescent="0.2">
      <c r="B452" s="74"/>
      <c r="C452" s="105"/>
      <c r="D452" s="200"/>
      <c r="E452" s="105"/>
      <c r="F452" s="200"/>
      <c r="G452" s="105"/>
      <c r="H452" s="200"/>
      <c r="I452" s="200"/>
    </row>
    <row r="453" spans="2:9" x14ac:dyDescent="0.2">
      <c r="B453" s="74"/>
      <c r="C453" s="105"/>
      <c r="D453" s="200"/>
      <c r="E453" s="105"/>
      <c r="F453" s="200"/>
      <c r="G453" s="105"/>
      <c r="H453" s="200"/>
      <c r="I453" s="200"/>
    </row>
    <row r="454" spans="2:9" x14ac:dyDescent="0.2">
      <c r="B454" s="74"/>
      <c r="C454" s="105"/>
      <c r="D454" s="200"/>
      <c r="E454" s="105"/>
      <c r="F454" s="200"/>
      <c r="G454" s="105"/>
      <c r="H454" s="200"/>
      <c r="I454" s="200"/>
    </row>
    <row r="455" spans="2:9" x14ac:dyDescent="0.2">
      <c r="B455" s="74"/>
      <c r="C455" s="105"/>
      <c r="D455" s="200"/>
      <c r="E455" s="105"/>
      <c r="F455" s="200"/>
      <c r="G455" s="105"/>
      <c r="H455" s="200"/>
      <c r="I455" s="200"/>
    </row>
    <row r="456" spans="2:9" x14ac:dyDescent="0.2">
      <c r="B456" s="74"/>
      <c r="C456" s="105"/>
      <c r="D456" s="200"/>
      <c r="E456" s="105"/>
      <c r="F456" s="200"/>
      <c r="G456" s="105"/>
      <c r="H456" s="200"/>
      <c r="I456" s="200"/>
    </row>
    <row r="457" spans="2:9" x14ac:dyDescent="0.2">
      <c r="B457" s="74"/>
      <c r="C457" s="105"/>
      <c r="D457" s="200"/>
      <c r="E457" s="105"/>
      <c r="F457" s="200"/>
      <c r="G457" s="105"/>
      <c r="H457" s="200"/>
      <c r="I457" s="200"/>
    </row>
    <row r="458" spans="2:9" x14ac:dyDescent="0.2">
      <c r="B458" s="74"/>
      <c r="C458" s="105"/>
      <c r="D458" s="200"/>
      <c r="E458" s="105"/>
      <c r="F458" s="200"/>
      <c r="G458" s="105"/>
      <c r="H458" s="200"/>
      <c r="I458" s="200"/>
    </row>
    <row r="459" spans="2:9" x14ac:dyDescent="0.2">
      <c r="B459" s="74"/>
      <c r="C459" s="105"/>
      <c r="D459" s="200"/>
      <c r="E459" s="105"/>
      <c r="F459" s="200"/>
      <c r="G459" s="105"/>
      <c r="H459" s="200"/>
      <c r="I459" s="200"/>
    </row>
    <row r="460" spans="2:9" x14ac:dyDescent="0.2">
      <c r="B460" s="74"/>
      <c r="C460" s="105"/>
      <c r="D460" s="200"/>
      <c r="E460" s="105"/>
      <c r="F460" s="200"/>
      <c r="G460" s="105"/>
      <c r="H460" s="200"/>
      <c r="I460" s="200"/>
    </row>
    <row r="461" spans="2:9" x14ac:dyDescent="0.2">
      <c r="B461" s="74"/>
      <c r="C461" s="105"/>
      <c r="D461" s="200"/>
      <c r="E461" s="105"/>
      <c r="F461" s="200"/>
      <c r="G461" s="105"/>
      <c r="H461" s="200"/>
      <c r="I461" s="200"/>
    </row>
    <row r="462" spans="2:9" x14ac:dyDescent="0.2">
      <c r="B462" s="74"/>
      <c r="C462" s="105"/>
      <c r="D462" s="200"/>
      <c r="E462" s="105"/>
      <c r="F462" s="200"/>
      <c r="G462" s="105"/>
      <c r="H462" s="200"/>
      <c r="I462" s="200"/>
    </row>
    <row r="463" spans="2:9" x14ac:dyDescent="0.2">
      <c r="B463" s="74"/>
      <c r="C463" s="105"/>
      <c r="D463" s="200"/>
      <c r="E463" s="105"/>
      <c r="F463" s="200"/>
      <c r="G463" s="105"/>
      <c r="H463" s="200"/>
      <c r="I463" s="200"/>
    </row>
    <row r="464" spans="2:9" x14ac:dyDescent="0.2">
      <c r="B464" s="74"/>
      <c r="C464" s="105"/>
      <c r="D464" s="200"/>
      <c r="E464" s="105"/>
      <c r="F464" s="200"/>
      <c r="G464" s="105"/>
      <c r="H464" s="200"/>
      <c r="I464" s="200"/>
    </row>
    <row r="465" spans="2:9" x14ac:dyDescent="0.2">
      <c r="B465" s="74"/>
      <c r="C465" s="105"/>
      <c r="D465" s="200"/>
      <c r="E465" s="105"/>
      <c r="F465" s="200"/>
      <c r="G465" s="105"/>
      <c r="H465" s="200"/>
      <c r="I465" s="200"/>
    </row>
    <row r="466" spans="2:9" x14ac:dyDescent="0.2">
      <c r="B466" s="74"/>
      <c r="C466" s="105"/>
      <c r="D466" s="200"/>
      <c r="E466" s="105"/>
      <c r="F466" s="200"/>
      <c r="G466" s="105"/>
      <c r="H466" s="200"/>
      <c r="I466" s="200"/>
    </row>
    <row r="467" spans="2:9" x14ac:dyDescent="0.2">
      <c r="B467" s="74"/>
      <c r="C467" s="105"/>
      <c r="D467" s="200"/>
      <c r="E467" s="105"/>
      <c r="F467" s="200"/>
      <c r="G467" s="105"/>
      <c r="H467" s="200"/>
      <c r="I467" s="200"/>
    </row>
    <row r="468" spans="2:9" x14ac:dyDescent="0.2">
      <c r="B468" s="74"/>
      <c r="C468" s="105"/>
      <c r="D468" s="200"/>
      <c r="E468" s="105"/>
      <c r="F468" s="200"/>
      <c r="G468" s="105"/>
      <c r="H468" s="200"/>
      <c r="I468" s="200"/>
    </row>
    <row r="469" spans="2:9" x14ac:dyDescent="0.2">
      <c r="B469" s="74"/>
      <c r="C469" s="105"/>
      <c r="D469" s="200"/>
      <c r="E469" s="105"/>
      <c r="F469" s="200"/>
      <c r="G469" s="105"/>
      <c r="H469" s="200"/>
      <c r="I469" s="200"/>
    </row>
    <row r="470" spans="2:9" x14ac:dyDescent="0.2">
      <c r="B470" s="74"/>
      <c r="C470" s="105"/>
      <c r="D470" s="200"/>
      <c r="E470" s="105"/>
      <c r="F470" s="200"/>
      <c r="G470" s="105"/>
      <c r="H470" s="200"/>
      <c r="I470" s="200"/>
    </row>
    <row r="471" spans="2:9" x14ac:dyDescent="0.2">
      <c r="B471" s="74"/>
      <c r="C471" s="105"/>
      <c r="D471" s="200"/>
      <c r="E471" s="105"/>
      <c r="F471" s="200"/>
      <c r="G471" s="105"/>
      <c r="H471" s="200"/>
      <c r="I471" s="200"/>
    </row>
    <row r="472" spans="2:9" x14ac:dyDescent="0.2">
      <c r="B472" s="74"/>
      <c r="C472" s="105"/>
      <c r="D472" s="200"/>
      <c r="E472" s="105"/>
      <c r="F472" s="200"/>
      <c r="G472" s="105"/>
      <c r="H472" s="200"/>
      <c r="I472" s="200"/>
    </row>
    <row r="473" spans="2:9" x14ac:dyDescent="0.2">
      <c r="B473" s="74"/>
      <c r="C473" s="105"/>
      <c r="D473" s="200"/>
      <c r="E473" s="105"/>
      <c r="F473" s="200"/>
      <c r="G473" s="105"/>
      <c r="H473" s="200"/>
      <c r="I473" s="200"/>
    </row>
    <row r="474" spans="2:9" x14ac:dyDescent="0.2">
      <c r="B474" s="74"/>
      <c r="C474" s="105"/>
      <c r="D474" s="200"/>
      <c r="E474" s="105"/>
      <c r="F474" s="200"/>
      <c r="G474" s="105"/>
      <c r="H474" s="200"/>
      <c r="I474" s="200"/>
    </row>
    <row r="475" spans="2:9" x14ac:dyDescent="0.2">
      <c r="B475" s="74"/>
      <c r="C475" s="105"/>
      <c r="D475" s="200"/>
      <c r="E475" s="105"/>
      <c r="F475" s="200"/>
      <c r="G475" s="105"/>
      <c r="H475" s="200"/>
      <c r="I475" s="200"/>
    </row>
    <row r="476" spans="2:9" x14ac:dyDescent="0.2">
      <c r="B476" s="74"/>
      <c r="C476" s="105"/>
      <c r="D476" s="200"/>
      <c r="E476" s="105"/>
      <c r="F476" s="200"/>
      <c r="G476" s="105"/>
      <c r="H476" s="200"/>
      <c r="I476" s="200"/>
    </row>
    <row r="477" spans="2:9" x14ac:dyDescent="0.2">
      <c r="B477" s="74"/>
      <c r="C477" s="105"/>
      <c r="D477" s="200"/>
      <c r="E477" s="105"/>
      <c r="F477" s="200"/>
      <c r="G477" s="105"/>
      <c r="H477" s="200"/>
      <c r="I477" s="200"/>
    </row>
    <row r="478" spans="2:9" x14ac:dyDescent="0.2">
      <c r="B478" s="74"/>
      <c r="C478" s="105"/>
      <c r="D478" s="200"/>
      <c r="E478" s="105"/>
      <c r="F478" s="200"/>
      <c r="G478" s="105"/>
      <c r="H478" s="200"/>
      <c r="I478" s="200"/>
    </row>
    <row r="479" spans="2:9" x14ac:dyDescent="0.2">
      <c r="B479" s="74"/>
      <c r="C479" s="105"/>
      <c r="D479" s="200"/>
      <c r="E479" s="105"/>
      <c r="F479" s="200"/>
      <c r="G479" s="105"/>
      <c r="H479" s="200"/>
      <c r="I479" s="200"/>
    </row>
    <row r="480" spans="2:9" x14ac:dyDescent="0.2">
      <c r="B480" s="74"/>
      <c r="C480" s="105"/>
      <c r="D480" s="200"/>
      <c r="E480" s="105"/>
      <c r="F480" s="200"/>
      <c r="G480" s="105"/>
      <c r="H480" s="200"/>
      <c r="I480" s="200"/>
    </row>
    <row r="481" spans="2:9" x14ac:dyDescent="0.2">
      <c r="B481" s="74"/>
      <c r="C481" s="105"/>
      <c r="D481" s="200"/>
      <c r="E481" s="105"/>
      <c r="F481" s="200"/>
      <c r="G481" s="105"/>
      <c r="H481" s="200"/>
      <c r="I481" s="200"/>
    </row>
    <row r="482" spans="2:9" x14ac:dyDescent="0.2">
      <c r="B482" s="74"/>
      <c r="C482" s="105"/>
      <c r="D482" s="200"/>
      <c r="E482" s="105"/>
      <c r="F482" s="200"/>
      <c r="G482" s="105"/>
      <c r="H482" s="200"/>
      <c r="I482" s="200"/>
    </row>
    <row r="483" spans="2:9" x14ac:dyDescent="0.2">
      <c r="B483" s="74"/>
      <c r="C483" s="105"/>
      <c r="D483" s="200"/>
      <c r="E483" s="105"/>
      <c r="F483" s="200"/>
      <c r="G483" s="105"/>
      <c r="H483" s="200"/>
      <c r="I483" s="200"/>
    </row>
    <row r="484" spans="2:9" x14ac:dyDescent="0.2">
      <c r="B484" s="74"/>
      <c r="C484" s="105"/>
      <c r="D484" s="200"/>
      <c r="E484" s="105"/>
      <c r="F484" s="200"/>
      <c r="G484" s="105"/>
      <c r="H484" s="200"/>
      <c r="I484" s="200"/>
    </row>
    <row r="485" spans="2:9" x14ac:dyDescent="0.2">
      <c r="B485" s="74"/>
      <c r="C485" s="105"/>
      <c r="D485" s="200"/>
      <c r="E485" s="105"/>
      <c r="F485" s="200"/>
      <c r="G485" s="105"/>
      <c r="H485" s="200"/>
      <c r="I485" s="200"/>
    </row>
    <row r="486" spans="2:9" x14ac:dyDescent="0.2">
      <c r="B486" s="74"/>
      <c r="C486" s="105"/>
      <c r="D486" s="200"/>
      <c r="E486" s="105"/>
      <c r="F486" s="200"/>
      <c r="G486" s="105"/>
      <c r="H486" s="200"/>
      <c r="I486" s="200"/>
    </row>
    <row r="487" spans="2:9" x14ac:dyDescent="0.2">
      <c r="B487" s="74"/>
      <c r="C487" s="105"/>
      <c r="D487" s="200"/>
      <c r="E487" s="105"/>
      <c r="F487" s="200"/>
      <c r="G487" s="105"/>
      <c r="H487" s="200"/>
      <c r="I487" s="200"/>
    </row>
    <row r="488" spans="2:9" x14ac:dyDescent="0.2">
      <c r="B488" s="74"/>
      <c r="C488" s="105"/>
      <c r="D488" s="200"/>
      <c r="E488" s="105"/>
      <c r="F488" s="200"/>
      <c r="G488" s="105"/>
      <c r="H488" s="200"/>
      <c r="I488" s="200"/>
    </row>
    <row r="489" spans="2:9" x14ac:dyDescent="0.2">
      <c r="B489" s="74"/>
      <c r="C489" s="105"/>
      <c r="D489" s="200"/>
      <c r="E489" s="105"/>
      <c r="F489" s="200"/>
      <c r="G489" s="105"/>
      <c r="H489" s="200"/>
      <c r="I489" s="200"/>
    </row>
    <row r="490" spans="2:9" x14ac:dyDescent="0.2">
      <c r="B490" s="74"/>
      <c r="C490" s="105"/>
      <c r="D490" s="200"/>
      <c r="E490" s="105"/>
      <c r="F490" s="200"/>
      <c r="G490" s="105"/>
      <c r="H490" s="200"/>
      <c r="I490" s="200"/>
    </row>
    <row r="491" spans="2:9" x14ac:dyDescent="0.2">
      <c r="B491" s="74"/>
      <c r="C491" s="105"/>
      <c r="D491" s="200"/>
      <c r="E491" s="105"/>
      <c r="F491" s="200"/>
      <c r="G491" s="105"/>
      <c r="H491" s="200"/>
      <c r="I491" s="200"/>
    </row>
    <row r="492" spans="2:9" x14ac:dyDescent="0.2">
      <c r="B492" s="74"/>
      <c r="C492" s="105"/>
      <c r="D492" s="200"/>
      <c r="E492" s="105"/>
      <c r="F492" s="200"/>
      <c r="G492" s="105"/>
      <c r="H492" s="200"/>
      <c r="I492" s="200"/>
    </row>
    <row r="493" spans="2:9" x14ac:dyDescent="0.2">
      <c r="B493" s="74"/>
      <c r="C493" s="105"/>
      <c r="D493" s="200"/>
      <c r="E493" s="105"/>
      <c r="F493" s="200"/>
      <c r="G493" s="105"/>
      <c r="H493" s="200"/>
      <c r="I493" s="200"/>
    </row>
    <row r="494" spans="2:9" x14ac:dyDescent="0.2">
      <c r="B494" s="74"/>
      <c r="C494" s="105"/>
      <c r="D494" s="200"/>
      <c r="E494" s="105"/>
      <c r="F494" s="200"/>
      <c r="G494" s="105"/>
      <c r="H494" s="200"/>
      <c r="I494" s="200"/>
    </row>
    <row r="495" spans="2:9" x14ac:dyDescent="0.2">
      <c r="B495" s="74"/>
      <c r="C495" s="105"/>
      <c r="D495" s="200"/>
      <c r="E495" s="105"/>
      <c r="F495" s="200"/>
      <c r="G495" s="105"/>
      <c r="H495" s="200"/>
      <c r="I495" s="200"/>
    </row>
    <row r="496" spans="2:9" x14ac:dyDescent="0.2">
      <c r="B496" s="74"/>
      <c r="C496" s="105"/>
      <c r="D496" s="200"/>
      <c r="E496" s="105"/>
      <c r="F496" s="200"/>
      <c r="G496" s="105"/>
      <c r="H496" s="200"/>
      <c r="I496" s="200"/>
    </row>
    <row r="497" spans="2:9" x14ac:dyDescent="0.2">
      <c r="B497" s="74"/>
      <c r="C497" s="105"/>
      <c r="D497" s="200"/>
      <c r="E497" s="105"/>
      <c r="F497" s="200"/>
      <c r="G497" s="105"/>
      <c r="H497" s="200"/>
      <c r="I497" s="200"/>
    </row>
    <row r="498" spans="2:9" x14ac:dyDescent="0.2">
      <c r="B498" s="74"/>
      <c r="C498" s="105"/>
      <c r="D498" s="200"/>
      <c r="E498" s="105"/>
      <c r="F498" s="200"/>
      <c r="G498" s="105"/>
      <c r="H498" s="200"/>
      <c r="I498" s="200"/>
    </row>
    <row r="499" spans="2:9" x14ac:dyDescent="0.2">
      <c r="B499" s="74"/>
      <c r="C499" s="105"/>
      <c r="D499" s="200"/>
      <c r="E499" s="105"/>
      <c r="F499" s="200"/>
      <c r="G499" s="105"/>
      <c r="H499" s="200"/>
      <c r="I499" s="200"/>
    </row>
    <row r="500" spans="2:9" x14ac:dyDescent="0.2">
      <c r="B500" s="74"/>
      <c r="C500" s="105"/>
      <c r="D500" s="200"/>
      <c r="E500" s="105"/>
      <c r="F500" s="200"/>
      <c r="G500" s="105"/>
      <c r="H500" s="200"/>
      <c r="I500" s="200"/>
    </row>
    <row r="501" spans="2:9" x14ac:dyDescent="0.2">
      <c r="B501" s="74"/>
      <c r="C501" s="105"/>
      <c r="D501" s="200"/>
      <c r="E501" s="105"/>
      <c r="F501" s="200"/>
      <c r="G501" s="105"/>
      <c r="H501" s="200"/>
      <c r="I501" s="200"/>
    </row>
    <row r="502" spans="2:9" x14ac:dyDescent="0.2">
      <c r="B502" s="74"/>
      <c r="C502" s="105"/>
      <c r="D502" s="200"/>
      <c r="E502" s="105"/>
      <c r="F502" s="200"/>
      <c r="G502" s="105"/>
      <c r="H502" s="200"/>
      <c r="I502" s="200"/>
    </row>
    <row r="503" spans="2:9" x14ac:dyDescent="0.2">
      <c r="B503" s="74"/>
      <c r="C503" s="105"/>
      <c r="D503" s="200"/>
      <c r="E503" s="105"/>
      <c r="F503" s="200"/>
      <c r="G503" s="105"/>
      <c r="H503" s="200"/>
      <c r="I503" s="200"/>
    </row>
    <row r="504" spans="2:9" x14ac:dyDescent="0.2">
      <c r="B504" s="74"/>
      <c r="C504" s="105"/>
      <c r="D504" s="200"/>
      <c r="E504" s="105"/>
      <c r="F504" s="200"/>
      <c r="G504" s="105"/>
      <c r="H504" s="200"/>
      <c r="I504" s="200"/>
    </row>
    <row r="505" spans="2:9" x14ac:dyDescent="0.2">
      <c r="B505" s="74"/>
      <c r="C505" s="105"/>
      <c r="D505" s="200"/>
      <c r="E505" s="105"/>
      <c r="F505" s="200"/>
      <c r="G505" s="105"/>
      <c r="H505" s="200"/>
      <c r="I505" s="200"/>
    </row>
    <row r="506" spans="2:9" x14ac:dyDescent="0.2">
      <c r="B506" s="74"/>
      <c r="C506" s="105"/>
      <c r="D506" s="200"/>
      <c r="E506" s="105"/>
      <c r="F506" s="200"/>
      <c r="G506" s="105"/>
      <c r="H506" s="200"/>
      <c r="I506" s="200"/>
    </row>
    <row r="507" spans="2:9" x14ac:dyDescent="0.2">
      <c r="B507" s="74"/>
      <c r="C507" s="105"/>
      <c r="D507" s="200"/>
      <c r="E507" s="105"/>
      <c r="F507" s="200"/>
      <c r="G507" s="105"/>
      <c r="H507" s="200"/>
      <c r="I507" s="200"/>
    </row>
    <row r="508" spans="2:9" x14ac:dyDescent="0.2">
      <c r="B508" s="74"/>
      <c r="C508" s="105"/>
      <c r="D508" s="200"/>
      <c r="E508" s="105"/>
      <c r="F508" s="200"/>
      <c r="G508" s="105"/>
      <c r="H508" s="200"/>
      <c r="I508" s="200"/>
    </row>
    <row r="509" spans="2:9" x14ac:dyDescent="0.2">
      <c r="B509" s="74"/>
      <c r="C509" s="105"/>
      <c r="D509" s="200"/>
      <c r="E509" s="105"/>
      <c r="F509" s="200"/>
      <c r="G509" s="105"/>
      <c r="H509" s="200"/>
      <c r="I509" s="200"/>
    </row>
    <row r="510" spans="2:9" x14ac:dyDescent="0.2">
      <c r="B510" s="74"/>
      <c r="C510" s="105"/>
      <c r="D510" s="200"/>
      <c r="E510" s="105"/>
      <c r="F510" s="200"/>
      <c r="G510" s="105"/>
      <c r="H510" s="200"/>
      <c r="I510" s="200"/>
    </row>
    <row r="511" spans="2:9" x14ac:dyDescent="0.2">
      <c r="B511" s="74"/>
      <c r="C511" s="105"/>
      <c r="D511" s="200"/>
      <c r="E511" s="105"/>
      <c r="F511" s="200"/>
      <c r="G511" s="105"/>
      <c r="H511" s="200"/>
      <c r="I511" s="200"/>
    </row>
    <row r="512" spans="2:9" x14ac:dyDescent="0.2">
      <c r="B512" s="74"/>
      <c r="C512" s="105"/>
      <c r="D512" s="200"/>
      <c r="E512" s="105"/>
      <c r="F512" s="200"/>
      <c r="G512" s="105"/>
      <c r="H512" s="200"/>
      <c r="I512" s="200"/>
    </row>
    <row r="513" spans="2:9" x14ac:dyDescent="0.2">
      <c r="B513" s="74"/>
      <c r="C513" s="105"/>
      <c r="D513" s="200"/>
      <c r="E513" s="105"/>
      <c r="F513" s="200"/>
      <c r="G513" s="105"/>
      <c r="H513" s="200"/>
      <c r="I513" s="200"/>
    </row>
    <row r="514" spans="2:9" x14ac:dyDescent="0.2">
      <c r="B514" s="74"/>
      <c r="C514" s="105"/>
      <c r="D514" s="200"/>
      <c r="E514" s="105"/>
      <c r="F514" s="200"/>
      <c r="G514" s="105"/>
      <c r="H514" s="200"/>
      <c r="I514" s="200"/>
    </row>
    <row r="515" spans="2:9" x14ac:dyDescent="0.2">
      <c r="B515" s="74"/>
      <c r="C515" s="105"/>
      <c r="D515" s="200"/>
      <c r="E515" s="105"/>
      <c r="F515" s="200"/>
      <c r="G515" s="105"/>
      <c r="H515" s="200"/>
      <c r="I515" s="200"/>
    </row>
    <row r="516" spans="2:9" x14ac:dyDescent="0.2">
      <c r="B516" s="74"/>
      <c r="C516" s="105"/>
      <c r="D516" s="200"/>
      <c r="E516" s="105"/>
      <c r="F516" s="200"/>
      <c r="G516" s="105"/>
      <c r="H516" s="200"/>
      <c r="I516" s="200"/>
    </row>
    <row r="517" spans="2:9" x14ac:dyDescent="0.2">
      <c r="B517" s="74"/>
      <c r="C517" s="105"/>
      <c r="D517" s="200"/>
      <c r="E517" s="105"/>
      <c r="F517" s="200"/>
      <c r="G517" s="105"/>
      <c r="H517" s="200"/>
      <c r="I517" s="200"/>
    </row>
    <row r="518" spans="2:9" x14ac:dyDescent="0.2">
      <c r="B518" s="74"/>
      <c r="C518" s="105"/>
      <c r="D518" s="200"/>
      <c r="E518" s="105"/>
      <c r="F518" s="200"/>
      <c r="G518" s="105"/>
      <c r="H518" s="200"/>
      <c r="I518" s="200"/>
    </row>
    <row r="519" spans="2:9" x14ac:dyDescent="0.2">
      <c r="B519" s="74"/>
      <c r="C519" s="105"/>
      <c r="D519" s="200"/>
      <c r="E519" s="105"/>
      <c r="F519" s="200"/>
      <c r="G519" s="105"/>
      <c r="H519" s="200"/>
      <c r="I519" s="200"/>
    </row>
    <row r="520" spans="2:9" x14ac:dyDescent="0.2">
      <c r="B520" s="74"/>
      <c r="C520" s="105"/>
      <c r="D520" s="200"/>
      <c r="E520" s="105"/>
      <c r="F520" s="200"/>
      <c r="G520" s="105"/>
      <c r="H520" s="200"/>
      <c r="I520" s="200"/>
    </row>
    <row r="521" spans="2:9" x14ac:dyDescent="0.2">
      <c r="B521" s="74"/>
      <c r="C521" s="105"/>
      <c r="D521" s="200"/>
      <c r="E521" s="105"/>
      <c r="F521" s="200"/>
      <c r="G521" s="105"/>
      <c r="H521" s="200"/>
      <c r="I521" s="200"/>
    </row>
    <row r="522" spans="2:9" x14ac:dyDescent="0.2">
      <c r="B522" s="74"/>
      <c r="C522" s="105"/>
      <c r="D522" s="200"/>
      <c r="E522" s="105"/>
      <c r="F522" s="200"/>
      <c r="G522" s="105"/>
      <c r="H522" s="200"/>
      <c r="I522" s="200"/>
    </row>
    <row r="523" spans="2:9" x14ac:dyDescent="0.2">
      <c r="B523" s="74"/>
      <c r="C523" s="105"/>
      <c r="D523" s="200"/>
      <c r="E523" s="105"/>
      <c r="F523" s="200"/>
      <c r="G523" s="105"/>
      <c r="H523" s="200"/>
      <c r="I523" s="200"/>
    </row>
    <row r="524" spans="2:9" x14ac:dyDescent="0.2">
      <c r="B524" s="74"/>
      <c r="C524" s="105"/>
      <c r="D524" s="200"/>
      <c r="E524" s="105"/>
      <c r="F524" s="200"/>
      <c r="G524" s="105"/>
      <c r="H524" s="200"/>
      <c r="I524" s="200"/>
    </row>
    <row r="525" spans="2:9" x14ac:dyDescent="0.2">
      <c r="B525" s="74"/>
      <c r="C525" s="105"/>
      <c r="D525" s="200"/>
      <c r="E525" s="105"/>
      <c r="F525" s="200"/>
      <c r="G525" s="105"/>
      <c r="H525" s="200"/>
      <c r="I525" s="200"/>
    </row>
    <row r="526" spans="2:9" x14ac:dyDescent="0.2">
      <c r="B526" s="74"/>
      <c r="C526" s="105"/>
      <c r="D526" s="200"/>
      <c r="E526" s="105"/>
      <c r="F526" s="200"/>
      <c r="G526" s="105"/>
      <c r="H526" s="200"/>
      <c r="I526" s="200"/>
    </row>
    <row r="527" spans="2:9" x14ac:dyDescent="0.2">
      <c r="B527" s="74"/>
      <c r="C527" s="105"/>
      <c r="D527" s="200"/>
      <c r="E527" s="105"/>
      <c r="F527" s="200"/>
      <c r="G527" s="105"/>
      <c r="H527" s="200"/>
      <c r="I527" s="200"/>
    </row>
    <row r="528" spans="2:9" x14ac:dyDescent="0.2">
      <c r="B528" s="74"/>
      <c r="C528" s="105"/>
      <c r="D528" s="200"/>
      <c r="E528" s="105"/>
      <c r="F528" s="200"/>
      <c r="G528" s="105"/>
      <c r="H528" s="200"/>
      <c r="I528" s="200"/>
    </row>
    <row r="529" spans="2:9" x14ac:dyDescent="0.2">
      <c r="B529" s="74"/>
      <c r="C529" s="105"/>
      <c r="D529" s="200"/>
      <c r="E529" s="105"/>
      <c r="F529" s="200"/>
      <c r="G529" s="105"/>
      <c r="H529" s="200"/>
      <c r="I529" s="200"/>
    </row>
    <row r="530" spans="2:9" x14ac:dyDescent="0.2">
      <c r="B530" s="74"/>
      <c r="C530" s="105"/>
      <c r="D530" s="200"/>
      <c r="E530" s="105"/>
      <c r="F530" s="200"/>
      <c r="G530" s="105"/>
      <c r="H530" s="200"/>
      <c r="I530" s="200"/>
    </row>
    <row r="531" spans="2:9" x14ac:dyDescent="0.2">
      <c r="B531" s="74"/>
      <c r="C531" s="105"/>
      <c r="D531" s="200"/>
      <c r="E531" s="105"/>
      <c r="F531" s="200"/>
      <c r="G531" s="105"/>
      <c r="H531" s="200"/>
      <c r="I531" s="200"/>
    </row>
    <row r="532" spans="2:9" x14ac:dyDescent="0.2">
      <c r="B532" s="74"/>
      <c r="C532" s="105"/>
      <c r="D532" s="200"/>
      <c r="E532" s="105"/>
      <c r="F532" s="200"/>
      <c r="G532" s="105"/>
      <c r="H532" s="200"/>
      <c r="I532" s="200"/>
    </row>
    <row r="533" spans="2:9" x14ac:dyDescent="0.2">
      <c r="B533" s="74"/>
      <c r="C533" s="105"/>
      <c r="D533" s="200"/>
      <c r="E533" s="105"/>
      <c r="F533" s="200"/>
      <c r="G533" s="105"/>
      <c r="H533" s="200"/>
      <c r="I533" s="200"/>
    </row>
    <row r="534" spans="2:9" x14ac:dyDescent="0.2">
      <c r="B534" s="74"/>
      <c r="C534" s="105"/>
      <c r="D534" s="200"/>
      <c r="E534" s="105"/>
      <c r="F534" s="200"/>
      <c r="G534" s="105"/>
      <c r="H534" s="200"/>
      <c r="I534" s="200"/>
    </row>
    <row r="535" spans="2:9" x14ac:dyDescent="0.2">
      <c r="B535" s="74"/>
      <c r="C535" s="105"/>
      <c r="D535" s="200"/>
      <c r="E535" s="105"/>
      <c r="F535" s="200"/>
      <c r="G535" s="105"/>
      <c r="H535" s="200"/>
      <c r="I535" s="200"/>
    </row>
    <row r="536" spans="2:9" x14ac:dyDescent="0.2">
      <c r="B536" s="74"/>
      <c r="C536" s="105"/>
      <c r="D536" s="200"/>
      <c r="E536" s="105"/>
      <c r="F536" s="200"/>
      <c r="G536" s="105"/>
      <c r="H536" s="200"/>
      <c r="I536" s="200"/>
    </row>
    <row r="537" spans="2:9" x14ac:dyDescent="0.2">
      <c r="B537" s="74"/>
      <c r="C537" s="105"/>
      <c r="D537" s="200"/>
      <c r="E537" s="105"/>
      <c r="F537" s="200"/>
      <c r="G537" s="105"/>
      <c r="H537" s="200"/>
      <c r="I537" s="200"/>
    </row>
    <row r="538" spans="2:9" x14ac:dyDescent="0.2">
      <c r="B538" s="74"/>
      <c r="C538" s="105"/>
      <c r="D538" s="200"/>
      <c r="E538" s="105"/>
      <c r="F538" s="200"/>
      <c r="G538" s="105"/>
      <c r="H538" s="200"/>
      <c r="I538" s="200"/>
    </row>
    <row r="539" spans="2:9" x14ac:dyDescent="0.2">
      <c r="B539" s="74"/>
      <c r="C539" s="105"/>
      <c r="D539" s="200"/>
      <c r="E539" s="105"/>
      <c r="F539" s="200"/>
      <c r="G539" s="105"/>
      <c r="H539" s="200"/>
      <c r="I539" s="200"/>
    </row>
    <row r="540" spans="2:9" x14ac:dyDescent="0.2">
      <c r="B540" s="74"/>
      <c r="C540" s="105"/>
      <c r="D540" s="200"/>
      <c r="E540" s="105"/>
      <c r="F540" s="200"/>
      <c r="G540" s="105"/>
      <c r="H540" s="200"/>
      <c r="I540" s="200"/>
    </row>
    <row r="541" spans="2:9" x14ac:dyDescent="0.2">
      <c r="B541" s="74"/>
      <c r="C541" s="105"/>
      <c r="D541" s="200"/>
      <c r="E541" s="105"/>
      <c r="F541" s="200"/>
      <c r="G541" s="105"/>
      <c r="H541" s="200"/>
      <c r="I541" s="200"/>
    </row>
    <row r="542" spans="2:9" x14ac:dyDescent="0.2">
      <c r="B542" s="74"/>
      <c r="C542" s="105"/>
      <c r="D542" s="200"/>
      <c r="E542" s="105"/>
      <c r="F542" s="200"/>
      <c r="G542" s="105"/>
      <c r="H542" s="200"/>
      <c r="I542" s="200"/>
    </row>
    <row r="543" spans="2:9" x14ac:dyDescent="0.2">
      <c r="B543" s="74"/>
      <c r="C543" s="105"/>
      <c r="D543" s="200"/>
      <c r="E543" s="105"/>
      <c r="F543" s="200"/>
      <c r="G543" s="105"/>
      <c r="H543" s="200"/>
      <c r="I543" s="200"/>
    </row>
    <row r="544" spans="2:9" x14ac:dyDescent="0.2">
      <c r="B544" s="74"/>
      <c r="C544" s="105"/>
      <c r="D544" s="200"/>
      <c r="E544" s="105"/>
      <c r="F544" s="200"/>
      <c r="G544" s="105"/>
      <c r="H544" s="200"/>
      <c r="I544" s="200"/>
    </row>
    <row r="545" spans="2:9" x14ac:dyDescent="0.2">
      <c r="B545" s="74"/>
      <c r="C545" s="105"/>
      <c r="D545" s="200"/>
      <c r="E545" s="105"/>
      <c r="F545" s="200"/>
      <c r="G545" s="105"/>
      <c r="H545" s="200"/>
      <c r="I545" s="200"/>
    </row>
    <row r="546" spans="2:9" x14ac:dyDescent="0.2">
      <c r="B546" s="74"/>
      <c r="C546" s="105"/>
      <c r="D546" s="200"/>
      <c r="E546" s="105"/>
      <c r="F546" s="200"/>
      <c r="G546" s="105"/>
      <c r="H546" s="200"/>
      <c r="I546" s="200"/>
    </row>
    <row r="547" spans="2:9" x14ac:dyDescent="0.2">
      <c r="B547" s="74"/>
      <c r="C547" s="105"/>
      <c r="D547" s="200"/>
      <c r="E547" s="105"/>
      <c r="F547" s="200"/>
      <c r="G547" s="105"/>
      <c r="H547" s="200"/>
      <c r="I547" s="200"/>
    </row>
    <row r="548" spans="2:9" x14ac:dyDescent="0.2">
      <c r="B548" s="74"/>
      <c r="C548" s="105"/>
      <c r="D548" s="200"/>
      <c r="E548" s="105"/>
      <c r="F548" s="200"/>
      <c r="G548" s="105"/>
      <c r="H548" s="200"/>
      <c r="I548" s="200"/>
    </row>
    <row r="549" spans="2:9" x14ac:dyDescent="0.2">
      <c r="B549" s="74"/>
      <c r="C549" s="105"/>
      <c r="D549" s="200"/>
      <c r="E549" s="105"/>
      <c r="F549" s="200"/>
      <c r="G549" s="105"/>
      <c r="H549" s="200"/>
      <c r="I549" s="200"/>
    </row>
    <row r="550" spans="2:9" x14ac:dyDescent="0.2">
      <c r="B550" s="74"/>
      <c r="C550" s="105"/>
      <c r="D550" s="200"/>
      <c r="E550" s="105"/>
      <c r="F550" s="200"/>
      <c r="G550" s="105"/>
      <c r="H550" s="200"/>
      <c r="I550" s="200"/>
    </row>
    <row r="551" spans="2:9" x14ac:dyDescent="0.2">
      <c r="B551" s="74"/>
      <c r="C551" s="105"/>
      <c r="D551" s="200"/>
      <c r="E551" s="105"/>
      <c r="F551" s="200"/>
      <c r="G551" s="105"/>
      <c r="H551" s="200"/>
      <c r="I551" s="200"/>
    </row>
    <row r="552" spans="2:9" x14ac:dyDescent="0.2">
      <c r="B552" s="74"/>
      <c r="C552" s="105"/>
      <c r="D552" s="200"/>
      <c r="E552" s="105"/>
      <c r="F552" s="200"/>
      <c r="G552" s="105"/>
      <c r="H552" s="200"/>
      <c r="I552" s="200"/>
    </row>
    <row r="553" spans="2:9" x14ac:dyDescent="0.2">
      <c r="B553" s="74"/>
      <c r="C553" s="105"/>
      <c r="D553" s="200"/>
      <c r="E553" s="105"/>
      <c r="F553" s="200"/>
      <c r="G553" s="105"/>
      <c r="H553" s="200"/>
      <c r="I553" s="200"/>
    </row>
    <row r="554" spans="2:9" x14ac:dyDescent="0.2">
      <c r="B554" s="74"/>
      <c r="C554" s="105"/>
      <c r="D554" s="200"/>
      <c r="E554" s="105"/>
      <c r="F554" s="200"/>
      <c r="G554" s="105"/>
      <c r="H554" s="200"/>
      <c r="I554" s="200"/>
    </row>
    <row r="555" spans="2:9" x14ac:dyDescent="0.2">
      <c r="B555" s="74"/>
      <c r="C555" s="105"/>
      <c r="D555" s="200"/>
      <c r="E555" s="105"/>
      <c r="F555" s="200"/>
      <c r="G555" s="105"/>
      <c r="H555" s="200"/>
      <c r="I555" s="200"/>
    </row>
    <row r="556" spans="2:9" x14ac:dyDescent="0.2">
      <c r="B556" s="74"/>
      <c r="C556" s="105"/>
      <c r="D556" s="200"/>
      <c r="E556" s="105"/>
      <c r="F556" s="200"/>
      <c r="G556" s="105"/>
      <c r="H556" s="200"/>
      <c r="I556" s="200"/>
    </row>
    <row r="557" spans="2:9" x14ac:dyDescent="0.2">
      <c r="B557" s="74"/>
      <c r="C557" s="105"/>
      <c r="D557" s="200"/>
      <c r="E557" s="105"/>
      <c r="F557" s="200"/>
      <c r="G557" s="105"/>
      <c r="H557" s="200"/>
      <c r="I557" s="200"/>
    </row>
    <row r="558" spans="2:9" x14ac:dyDescent="0.2">
      <c r="B558" s="74"/>
      <c r="C558" s="105"/>
      <c r="D558" s="200"/>
      <c r="E558" s="105"/>
      <c r="F558" s="200"/>
      <c r="G558" s="105"/>
      <c r="H558" s="200"/>
      <c r="I558" s="200"/>
    </row>
    <row r="559" spans="2:9" x14ac:dyDescent="0.2">
      <c r="B559" s="74"/>
      <c r="C559" s="105"/>
      <c r="D559" s="200"/>
      <c r="E559" s="105"/>
      <c r="F559" s="200"/>
      <c r="G559" s="105"/>
      <c r="H559" s="200"/>
      <c r="I559" s="200"/>
    </row>
    <row r="560" spans="2:9" x14ac:dyDescent="0.2">
      <c r="B560" s="74"/>
      <c r="C560" s="105"/>
      <c r="D560" s="200"/>
      <c r="E560" s="105"/>
      <c r="F560" s="200"/>
      <c r="G560" s="105"/>
      <c r="H560" s="200"/>
      <c r="I560" s="200"/>
    </row>
    <row r="561" spans="2:9" x14ac:dyDescent="0.2">
      <c r="B561" s="74"/>
      <c r="C561" s="105"/>
      <c r="D561" s="200"/>
      <c r="E561" s="105"/>
      <c r="F561" s="200"/>
      <c r="G561" s="105"/>
      <c r="H561" s="200"/>
      <c r="I561" s="200"/>
    </row>
    <row r="562" spans="2:9" x14ac:dyDescent="0.2">
      <c r="B562" s="74"/>
      <c r="C562" s="105"/>
      <c r="D562" s="200"/>
      <c r="E562" s="105"/>
      <c r="F562" s="200"/>
      <c r="G562" s="105"/>
      <c r="H562" s="200"/>
      <c r="I562" s="200"/>
    </row>
    <row r="563" spans="2:9" x14ac:dyDescent="0.2">
      <c r="B563" s="74"/>
      <c r="C563" s="105"/>
      <c r="D563" s="200"/>
      <c r="E563" s="105"/>
      <c r="F563" s="200"/>
      <c r="G563" s="105"/>
      <c r="H563" s="200"/>
      <c r="I563" s="200"/>
    </row>
    <row r="564" spans="2:9" x14ac:dyDescent="0.2">
      <c r="B564" s="74"/>
      <c r="C564" s="105"/>
      <c r="D564" s="200"/>
      <c r="E564" s="105"/>
      <c r="F564" s="200"/>
      <c r="G564" s="105"/>
      <c r="H564" s="200"/>
      <c r="I564" s="200"/>
    </row>
    <row r="565" spans="2:9" x14ac:dyDescent="0.2">
      <c r="B565" s="74"/>
      <c r="C565" s="105"/>
      <c r="D565" s="200"/>
      <c r="E565" s="105"/>
      <c r="F565" s="200"/>
      <c r="G565" s="105"/>
      <c r="H565" s="200"/>
      <c r="I565" s="200"/>
    </row>
    <row r="566" spans="2:9" x14ac:dyDescent="0.2">
      <c r="B566" s="74"/>
      <c r="C566" s="105"/>
      <c r="D566" s="200"/>
      <c r="E566" s="105"/>
      <c r="F566" s="200"/>
      <c r="G566" s="105"/>
      <c r="H566" s="200"/>
      <c r="I566" s="200"/>
    </row>
    <row r="567" spans="2:9" x14ac:dyDescent="0.2">
      <c r="B567" s="74"/>
      <c r="C567" s="105"/>
      <c r="D567" s="200"/>
      <c r="E567" s="105"/>
      <c r="F567" s="200"/>
      <c r="G567" s="105"/>
      <c r="H567" s="200"/>
      <c r="I567" s="200"/>
    </row>
    <row r="568" spans="2:9" x14ac:dyDescent="0.2">
      <c r="B568" s="74"/>
      <c r="C568" s="105"/>
      <c r="D568" s="200"/>
      <c r="E568" s="105"/>
      <c r="F568" s="200"/>
      <c r="G568" s="105"/>
      <c r="H568" s="200"/>
      <c r="I568" s="200"/>
    </row>
    <row r="569" spans="2:9" x14ac:dyDescent="0.2">
      <c r="B569" s="74"/>
      <c r="C569" s="105"/>
      <c r="D569" s="200"/>
      <c r="E569" s="105"/>
      <c r="F569" s="200"/>
      <c r="G569" s="105"/>
      <c r="H569" s="200"/>
      <c r="I569" s="200"/>
    </row>
    <row r="570" spans="2:9" x14ac:dyDescent="0.2">
      <c r="B570" s="74"/>
      <c r="C570" s="105"/>
      <c r="D570" s="200"/>
      <c r="E570" s="105"/>
      <c r="F570" s="200"/>
      <c r="G570" s="105"/>
      <c r="H570" s="200"/>
      <c r="I570" s="200"/>
    </row>
    <row r="571" spans="2:9" x14ac:dyDescent="0.2">
      <c r="B571" s="74"/>
      <c r="C571" s="105"/>
      <c r="D571" s="200"/>
      <c r="E571" s="105"/>
      <c r="F571" s="200"/>
      <c r="G571" s="105"/>
      <c r="H571" s="200"/>
      <c r="I571" s="200"/>
    </row>
    <row r="572" spans="2:9" x14ac:dyDescent="0.2">
      <c r="B572" s="74"/>
      <c r="C572" s="105"/>
      <c r="D572" s="200"/>
      <c r="E572" s="105"/>
      <c r="F572" s="200"/>
      <c r="G572" s="105"/>
      <c r="H572" s="200"/>
      <c r="I572" s="200"/>
    </row>
    <row r="573" spans="2:9" x14ac:dyDescent="0.2">
      <c r="B573" s="74"/>
      <c r="C573" s="105"/>
      <c r="D573" s="200"/>
      <c r="E573" s="105"/>
      <c r="F573" s="200"/>
      <c r="G573" s="105"/>
      <c r="H573" s="200"/>
      <c r="I573" s="200"/>
    </row>
    <row r="574" spans="2:9" x14ac:dyDescent="0.2">
      <c r="B574" s="74"/>
      <c r="C574" s="105"/>
      <c r="D574" s="200"/>
      <c r="E574" s="105"/>
      <c r="F574" s="200"/>
      <c r="G574" s="105"/>
      <c r="H574" s="200"/>
      <c r="I574" s="200"/>
    </row>
    <row r="575" spans="2:9" x14ac:dyDescent="0.2">
      <c r="B575" s="74"/>
      <c r="C575" s="105"/>
      <c r="D575" s="200"/>
      <c r="E575" s="105"/>
      <c r="F575" s="200"/>
      <c r="G575" s="105"/>
      <c r="H575" s="200"/>
      <c r="I575" s="200"/>
    </row>
    <row r="576" spans="2:9" x14ac:dyDescent="0.2">
      <c r="B576" s="74"/>
      <c r="C576" s="105"/>
      <c r="D576" s="200"/>
      <c r="E576" s="105"/>
      <c r="F576" s="200"/>
      <c r="G576" s="105"/>
      <c r="H576" s="200"/>
      <c r="I576" s="200"/>
    </row>
    <row r="577" spans="2:9" x14ac:dyDescent="0.2">
      <c r="B577" s="74"/>
      <c r="C577" s="105"/>
      <c r="D577" s="200"/>
      <c r="E577" s="105"/>
      <c r="F577" s="200"/>
      <c r="G577" s="105"/>
      <c r="H577" s="200"/>
      <c r="I577" s="200"/>
    </row>
    <row r="578" spans="2:9" x14ac:dyDescent="0.2">
      <c r="B578" s="74"/>
      <c r="C578" s="105"/>
      <c r="D578" s="200"/>
      <c r="E578" s="105"/>
      <c r="F578" s="200"/>
      <c r="G578" s="105"/>
      <c r="H578" s="200"/>
      <c r="I578" s="200"/>
    </row>
    <row r="579" spans="2:9" x14ac:dyDescent="0.2">
      <c r="B579" s="74"/>
      <c r="C579" s="105"/>
      <c r="D579" s="200"/>
      <c r="E579" s="105"/>
      <c r="F579" s="200"/>
      <c r="G579" s="105"/>
      <c r="H579" s="200"/>
      <c r="I579" s="200"/>
    </row>
    <row r="580" spans="2:9" x14ac:dyDescent="0.2">
      <c r="B580" s="74"/>
      <c r="C580" s="105"/>
      <c r="D580" s="200"/>
      <c r="E580" s="105"/>
      <c r="F580" s="200"/>
      <c r="G580" s="105"/>
      <c r="H580" s="200"/>
      <c r="I580" s="200"/>
    </row>
    <row r="581" spans="2:9" x14ac:dyDescent="0.2">
      <c r="B581" s="74"/>
      <c r="C581" s="105"/>
      <c r="D581" s="200"/>
      <c r="E581" s="105"/>
      <c r="F581" s="200"/>
      <c r="G581" s="105"/>
      <c r="H581" s="200"/>
      <c r="I581" s="200"/>
    </row>
    <row r="582" spans="2:9" x14ac:dyDescent="0.2">
      <c r="B582" s="74"/>
      <c r="C582" s="105"/>
      <c r="D582" s="200"/>
      <c r="E582" s="105"/>
      <c r="F582" s="200"/>
      <c r="G582" s="105"/>
      <c r="H582" s="200"/>
      <c r="I582" s="200"/>
    </row>
    <row r="583" spans="2:9" x14ac:dyDescent="0.2">
      <c r="B583" s="74"/>
      <c r="C583" s="105"/>
      <c r="D583" s="200"/>
      <c r="E583" s="105"/>
      <c r="F583" s="200"/>
      <c r="G583" s="105"/>
      <c r="H583" s="200"/>
      <c r="I583" s="200"/>
    </row>
    <row r="584" spans="2:9" x14ac:dyDescent="0.2">
      <c r="B584" s="74"/>
      <c r="C584" s="105"/>
      <c r="D584" s="200"/>
      <c r="E584" s="105"/>
      <c r="F584" s="200"/>
      <c r="G584" s="105"/>
      <c r="H584" s="200"/>
      <c r="I584" s="200"/>
    </row>
    <row r="585" spans="2:9" x14ac:dyDescent="0.2">
      <c r="B585" s="74"/>
      <c r="C585" s="105"/>
      <c r="D585" s="200"/>
      <c r="E585" s="105"/>
      <c r="F585" s="200"/>
      <c r="G585" s="105"/>
      <c r="H585" s="200"/>
      <c r="I585" s="200"/>
    </row>
    <row r="586" spans="2:9" x14ac:dyDescent="0.2">
      <c r="B586" s="74"/>
      <c r="C586" s="105"/>
      <c r="D586" s="200"/>
      <c r="E586" s="105"/>
      <c r="F586" s="200"/>
      <c r="G586" s="105"/>
      <c r="H586" s="200"/>
      <c r="I586" s="200"/>
    </row>
    <row r="587" spans="2:9" x14ac:dyDescent="0.2">
      <c r="B587" s="74"/>
      <c r="C587" s="105"/>
      <c r="D587" s="200"/>
      <c r="E587" s="105"/>
      <c r="F587" s="200"/>
      <c r="G587" s="105"/>
      <c r="H587" s="200"/>
      <c r="I587" s="200"/>
    </row>
    <row r="588" spans="2:9" x14ac:dyDescent="0.2">
      <c r="B588" s="74"/>
      <c r="C588" s="105"/>
      <c r="D588" s="200"/>
      <c r="E588" s="105"/>
      <c r="F588" s="200"/>
      <c r="G588" s="105"/>
      <c r="H588" s="200"/>
      <c r="I588" s="200"/>
    </row>
    <row r="589" spans="2:9" x14ac:dyDescent="0.2">
      <c r="B589" s="74"/>
      <c r="C589" s="105"/>
      <c r="D589" s="200"/>
      <c r="E589" s="105"/>
      <c r="F589" s="200"/>
      <c r="G589" s="105"/>
      <c r="H589" s="200"/>
      <c r="I589" s="200"/>
    </row>
    <row r="590" spans="2:9" x14ac:dyDescent="0.2">
      <c r="B590" s="74"/>
      <c r="C590" s="105"/>
      <c r="D590" s="200"/>
      <c r="E590" s="105"/>
      <c r="F590" s="200"/>
      <c r="G590" s="105"/>
      <c r="H590" s="200"/>
      <c r="I590" s="200"/>
    </row>
    <row r="591" spans="2:9" x14ac:dyDescent="0.2">
      <c r="B591" s="74"/>
      <c r="C591" s="105"/>
      <c r="D591" s="200"/>
      <c r="E591" s="105"/>
      <c r="F591" s="200"/>
      <c r="G591" s="105"/>
      <c r="H591" s="200"/>
      <c r="I591" s="200"/>
    </row>
    <row r="592" spans="2:9" x14ac:dyDescent="0.2">
      <c r="B592" s="74"/>
      <c r="C592" s="105"/>
      <c r="D592" s="200"/>
      <c r="E592" s="105"/>
      <c r="F592" s="200"/>
      <c r="G592" s="105"/>
      <c r="H592" s="200"/>
      <c r="I592" s="200"/>
    </row>
    <row r="593" spans="2:9" x14ac:dyDescent="0.2">
      <c r="B593" s="74"/>
      <c r="C593" s="105"/>
      <c r="D593" s="200"/>
      <c r="E593" s="105"/>
      <c r="F593" s="200"/>
      <c r="G593" s="105"/>
      <c r="H593" s="200"/>
      <c r="I593" s="200"/>
    </row>
    <row r="594" spans="2:9" x14ac:dyDescent="0.2">
      <c r="B594" s="74"/>
      <c r="C594" s="105"/>
      <c r="D594" s="200"/>
      <c r="E594" s="105"/>
      <c r="F594" s="200"/>
      <c r="G594" s="105"/>
      <c r="H594" s="200"/>
      <c r="I594" s="200"/>
    </row>
    <row r="595" spans="2:9" x14ac:dyDescent="0.2">
      <c r="B595" s="74"/>
      <c r="C595" s="105"/>
      <c r="D595" s="200"/>
      <c r="E595" s="105"/>
      <c r="F595" s="200"/>
      <c r="G595" s="105"/>
      <c r="H595" s="200"/>
      <c r="I595" s="200"/>
    </row>
    <row r="596" spans="2:9" x14ac:dyDescent="0.2">
      <c r="B596" s="74"/>
      <c r="C596" s="105"/>
      <c r="D596" s="200"/>
      <c r="E596" s="105"/>
      <c r="F596" s="200"/>
      <c r="G596" s="105"/>
      <c r="H596" s="200"/>
      <c r="I596" s="200"/>
    </row>
    <row r="597" spans="2:9" x14ac:dyDescent="0.2">
      <c r="B597" s="74"/>
      <c r="C597" s="105"/>
      <c r="D597" s="200"/>
      <c r="E597" s="105"/>
      <c r="F597" s="200"/>
      <c r="G597" s="105"/>
      <c r="H597" s="200"/>
      <c r="I597" s="200"/>
    </row>
    <row r="598" spans="2:9" x14ac:dyDescent="0.2">
      <c r="B598" s="74"/>
      <c r="C598" s="105"/>
      <c r="D598" s="200"/>
      <c r="E598" s="105"/>
      <c r="F598" s="200"/>
      <c r="G598" s="105"/>
      <c r="H598" s="200"/>
      <c r="I598" s="200"/>
    </row>
    <row r="599" spans="2:9" x14ac:dyDescent="0.2">
      <c r="B599" s="74"/>
      <c r="C599" s="105"/>
      <c r="D599" s="200"/>
      <c r="E599" s="105"/>
      <c r="F599" s="200"/>
      <c r="G599" s="105"/>
      <c r="H599" s="200"/>
      <c r="I599" s="200"/>
    </row>
    <row r="600" spans="2:9" x14ac:dyDescent="0.2">
      <c r="B600" s="74"/>
      <c r="C600" s="105"/>
      <c r="D600" s="200"/>
      <c r="E600" s="105"/>
      <c r="F600" s="200"/>
      <c r="G600" s="105"/>
      <c r="H600" s="200"/>
      <c r="I600" s="200"/>
    </row>
    <row r="601" spans="2:9" x14ac:dyDescent="0.2">
      <c r="B601" s="74"/>
      <c r="C601" s="105"/>
      <c r="D601" s="200"/>
      <c r="E601" s="105"/>
      <c r="F601" s="200"/>
      <c r="G601" s="105"/>
      <c r="H601" s="200"/>
      <c r="I601" s="200"/>
    </row>
    <row r="602" spans="2:9" x14ac:dyDescent="0.2">
      <c r="B602" s="74"/>
      <c r="C602" s="105"/>
      <c r="D602" s="200"/>
      <c r="E602" s="105"/>
      <c r="F602" s="200"/>
      <c r="G602" s="105"/>
      <c r="H602" s="200"/>
      <c r="I602" s="200"/>
    </row>
    <row r="603" spans="2:9" x14ac:dyDescent="0.2">
      <c r="B603" s="74"/>
      <c r="C603" s="105"/>
      <c r="D603" s="200"/>
      <c r="E603" s="105"/>
      <c r="F603" s="200"/>
      <c r="G603" s="105"/>
      <c r="H603" s="200"/>
      <c r="I603" s="200"/>
    </row>
    <row r="604" spans="2:9" x14ac:dyDescent="0.2">
      <c r="B604" s="74"/>
      <c r="C604" s="105"/>
      <c r="D604" s="200"/>
      <c r="E604" s="105"/>
      <c r="F604" s="200"/>
      <c r="G604" s="105"/>
      <c r="H604" s="200"/>
      <c r="I604" s="200"/>
    </row>
    <row r="605" spans="2:9" x14ac:dyDescent="0.2">
      <c r="B605" s="74"/>
      <c r="C605" s="105"/>
      <c r="D605" s="200"/>
      <c r="E605" s="105"/>
      <c r="F605" s="200"/>
      <c r="G605" s="105"/>
      <c r="H605" s="200"/>
      <c r="I605" s="200"/>
    </row>
    <row r="606" spans="2:9" x14ac:dyDescent="0.2">
      <c r="B606" s="74"/>
      <c r="C606" s="105"/>
      <c r="D606" s="200"/>
      <c r="E606" s="105"/>
      <c r="F606" s="200"/>
      <c r="G606" s="105"/>
      <c r="H606" s="200"/>
      <c r="I606" s="200"/>
    </row>
    <row r="607" spans="2:9" x14ac:dyDescent="0.2">
      <c r="B607" s="74"/>
      <c r="C607" s="105"/>
      <c r="D607" s="200"/>
      <c r="E607" s="105"/>
      <c r="F607" s="200"/>
      <c r="G607" s="105"/>
      <c r="H607" s="200"/>
      <c r="I607" s="200"/>
    </row>
    <row r="608" spans="2:9" x14ac:dyDescent="0.2">
      <c r="B608" s="74"/>
      <c r="C608" s="105"/>
      <c r="D608" s="200"/>
      <c r="E608" s="105"/>
      <c r="F608" s="200"/>
      <c r="G608" s="105"/>
      <c r="H608" s="200"/>
      <c r="I608" s="200"/>
    </row>
    <row r="609" spans="2:9" x14ac:dyDescent="0.2">
      <c r="B609" s="74"/>
      <c r="C609" s="105"/>
      <c r="D609" s="200"/>
      <c r="E609" s="105"/>
      <c r="F609" s="200"/>
      <c r="G609" s="105"/>
      <c r="H609" s="200"/>
      <c r="I609" s="200"/>
    </row>
    <row r="610" spans="2:9" x14ac:dyDescent="0.2">
      <c r="B610" s="74"/>
      <c r="C610" s="105"/>
      <c r="D610" s="200"/>
      <c r="E610" s="105"/>
      <c r="F610" s="200"/>
      <c r="G610" s="105"/>
      <c r="H610" s="200"/>
      <c r="I610" s="200"/>
    </row>
    <row r="611" spans="2:9" x14ac:dyDescent="0.2">
      <c r="B611" s="74"/>
      <c r="C611" s="105"/>
      <c r="D611" s="200"/>
      <c r="E611" s="105"/>
      <c r="F611" s="200"/>
      <c r="G611" s="105"/>
      <c r="H611" s="200"/>
      <c r="I611" s="200"/>
    </row>
    <row r="612" spans="2:9" x14ac:dyDescent="0.2">
      <c r="B612" s="74"/>
      <c r="C612" s="105"/>
      <c r="D612" s="200"/>
      <c r="E612" s="105"/>
      <c r="F612" s="200"/>
      <c r="G612" s="105"/>
      <c r="H612" s="200"/>
      <c r="I612" s="200"/>
    </row>
    <row r="613" spans="2:9" x14ac:dyDescent="0.2">
      <c r="B613" s="74"/>
      <c r="C613" s="105"/>
      <c r="D613" s="200"/>
      <c r="E613" s="105"/>
      <c r="F613" s="200"/>
      <c r="G613" s="105"/>
      <c r="H613" s="200"/>
      <c r="I613" s="200"/>
    </row>
    <row r="614" spans="2:9" x14ac:dyDescent="0.2">
      <c r="B614" s="74"/>
      <c r="C614" s="105"/>
      <c r="D614" s="200"/>
      <c r="E614" s="105"/>
      <c r="F614" s="200"/>
      <c r="G614" s="105"/>
      <c r="H614" s="200"/>
      <c r="I614" s="200"/>
    </row>
    <row r="615" spans="2:9" x14ac:dyDescent="0.2">
      <c r="B615" s="74"/>
      <c r="C615" s="105"/>
      <c r="D615" s="200"/>
      <c r="E615" s="105"/>
      <c r="F615" s="200"/>
      <c r="G615" s="105"/>
      <c r="H615" s="200"/>
      <c r="I615" s="200"/>
    </row>
    <row r="616" spans="2:9" x14ac:dyDescent="0.2">
      <c r="B616" s="74"/>
      <c r="C616" s="105"/>
      <c r="D616" s="200"/>
      <c r="E616" s="105"/>
      <c r="F616" s="200"/>
      <c r="G616" s="105"/>
      <c r="H616" s="200"/>
      <c r="I616" s="200"/>
    </row>
    <row r="617" spans="2:9" x14ac:dyDescent="0.2">
      <c r="B617" s="74"/>
      <c r="C617" s="105"/>
      <c r="D617" s="200"/>
      <c r="E617" s="105"/>
      <c r="F617" s="200"/>
      <c r="G617" s="105"/>
      <c r="H617" s="200"/>
      <c r="I617" s="200"/>
    </row>
    <row r="618" spans="2:9" x14ac:dyDescent="0.2">
      <c r="B618" s="74"/>
      <c r="C618" s="105"/>
      <c r="D618" s="200"/>
      <c r="E618" s="105"/>
      <c r="F618" s="200"/>
      <c r="G618" s="105"/>
      <c r="H618" s="200"/>
      <c r="I618" s="200"/>
    </row>
    <row r="619" spans="2:9" x14ac:dyDescent="0.2">
      <c r="B619" s="74"/>
      <c r="C619" s="105"/>
      <c r="D619" s="200"/>
      <c r="E619" s="105"/>
      <c r="F619" s="200"/>
      <c r="G619" s="105"/>
      <c r="H619" s="200"/>
      <c r="I619" s="200"/>
    </row>
    <row r="620" spans="2:9" x14ac:dyDescent="0.2">
      <c r="B620" s="74"/>
      <c r="C620" s="105"/>
      <c r="D620" s="200"/>
      <c r="E620" s="105"/>
      <c r="F620" s="200"/>
      <c r="G620" s="105"/>
      <c r="H620" s="200"/>
      <c r="I620" s="200"/>
    </row>
    <row r="621" spans="2:9" x14ac:dyDescent="0.2">
      <c r="B621" s="74"/>
      <c r="C621" s="105"/>
      <c r="D621" s="200"/>
      <c r="E621" s="105"/>
      <c r="F621" s="200"/>
      <c r="G621" s="105"/>
      <c r="H621" s="200"/>
      <c r="I621" s="200"/>
    </row>
    <row r="622" spans="2:9" x14ac:dyDescent="0.2">
      <c r="B622" s="74"/>
      <c r="C622" s="105"/>
      <c r="D622" s="200"/>
      <c r="E622" s="105"/>
      <c r="F622" s="200"/>
      <c r="G622" s="105"/>
      <c r="H622" s="200"/>
      <c r="I622" s="200"/>
    </row>
    <row r="623" spans="2:9" x14ac:dyDescent="0.2">
      <c r="B623" s="74"/>
      <c r="C623" s="105"/>
      <c r="D623" s="200"/>
      <c r="E623" s="105"/>
      <c r="F623" s="200"/>
      <c r="G623" s="105"/>
      <c r="H623" s="200"/>
      <c r="I623" s="200"/>
    </row>
    <row r="624" spans="2:9" x14ac:dyDescent="0.2">
      <c r="B624" s="74"/>
      <c r="C624" s="105"/>
      <c r="D624" s="200"/>
      <c r="E624" s="105"/>
      <c r="F624" s="200"/>
      <c r="G624" s="105"/>
      <c r="H624" s="200"/>
      <c r="I624" s="200"/>
    </row>
    <row r="625" spans="2:9" x14ac:dyDescent="0.2">
      <c r="B625" s="74"/>
      <c r="C625" s="105"/>
      <c r="D625" s="200"/>
      <c r="E625" s="105"/>
      <c r="F625" s="200"/>
      <c r="G625" s="105"/>
      <c r="H625" s="200"/>
      <c r="I625" s="200"/>
    </row>
    <row r="626" spans="2:9" x14ac:dyDescent="0.2">
      <c r="B626" s="74"/>
      <c r="C626" s="105"/>
      <c r="D626" s="200"/>
      <c r="E626" s="105"/>
      <c r="F626" s="200"/>
      <c r="G626" s="105"/>
      <c r="H626" s="200"/>
      <c r="I626" s="200"/>
    </row>
    <row r="627" spans="2:9" x14ac:dyDescent="0.2">
      <c r="B627" s="74"/>
      <c r="C627" s="105"/>
      <c r="D627" s="200"/>
      <c r="E627" s="105"/>
      <c r="F627" s="200"/>
      <c r="G627" s="105"/>
      <c r="H627" s="200"/>
      <c r="I627" s="200"/>
    </row>
    <row r="628" spans="2:9" x14ac:dyDescent="0.2">
      <c r="B628" s="74"/>
      <c r="C628" s="105"/>
      <c r="D628" s="200"/>
      <c r="E628" s="105"/>
      <c r="F628" s="200"/>
      <c r="G628" s="105"/>
      <c r="H628" s="200"/>
      <c r="I628" s="200"/>
    </row>
    <row r="629" spans="2:9" x14ac:dyDescent="0.2">
      <c r="B629" s="74"/>
      <c r="C629" s="105"/>
      <c r="D629" s="200"/>
      <c r="E629" s="105"/>
      <c r="F629" s="200"/>
      <c r="G629" s="105"/>
      <c r="H629" s="200"/>
      <c r="I629" s="200"/>
    </row>
    <row r="630" spans="2:9" x14ac:dyDescent="0.2">
      <c r="B630" s="74"/>
      <c r="C630" s="105"/>
      <c r="D630" s="200"/>
      <c r="E630" s="105"/>
      <c r="F630" s="200"/>
      <c r="G630" s="105"/>
      <c r="H630" s="200"/>
      <c r="I630" s="200"/>
    </row>
    <row r="631" spans="2:9" x14ac:dyDescent="0.2">
      <c r="B631" s="74"/>
      <c r="C631" s="105"/>
      <c r="D631" s="200"/>
      <c r="E631" s="105"/>
      <c r="F631" s="200"/>
      <c r="G631" s="105"/>
      <c r="H631" s="200"/>
      <c r="I631" s="200"/>
    </row>
    <row r="632" spans="2:9" x14ac:dyDescent="0.2">
      <c r="B632" s="74"/>
      <c r="C632" s="105"/>
      <c r="D632" s="200"/>
      <c r="E632" s="105"/>
      <c r="F632" s="200"/>
      <c r="G632" s="105"/>
      <c r="H632" s="200"/>
      <c r="I632" s="200"/>
    </row>
    <row r="633" spans="2:9" x14ac:dyDescent="0.2">
      <c r="B633" s="74"/>
      <c r="C633" s="105"/>
      <c r="D633" s="200"/>
      <c r="E633" s="105"/>
      <c r="F633" s="200"/>
      <c r="G633" s="105"/>
      <c r="H633" s="200"/>
      <c r="I633" s="200"/>
    </row>
    <row r="634" spans="2:9" x14ac:dyDescent="0.2">
      <c r="B634" s="74"/>
      <c r="C634" s="105"/>
      <c r="D634" s="200"/>
      <c r="E634" s="105"/>
      <c r="F634" s="200"/>
      <c r="G634" s="105"/>
      <c r="H634" s="200"/>
      <c r="I634" s="200"/>
    </row>
    <row r="635" spans="2:9" x14ac:dyDescent="0.2">
      <c r="B635" s="74"/>
      <c r="C635" s="105"/>
      <c r="D635" s="200"/>
      <c r="E635" s="105"/>
      <c r="F635" s="200"/>
      <c r="G635" s="105"/>
      <c r="H635" s="200"/>
      <c r="I635" s="200"/>
    </row>
    <row r="636" spans="2:9" x14ac:dyDescent="0.2">
      <c r="B636" s="74"/>
      <c r="C636" s="105"/>
      <c r="D636" s="200"/>
      <c r="E636" s="105"/>
      <c r="F636" s="200"/>
      <c r="G636" s="105"/>
      <c r="H636" s="200"/>
      <c r="I636" s="200"/>
    </row>
    <row r="637" spans="2:9" x14ac:dyDescent="0.2">
      <c r="B637" s="74"/>
      <c r="C637" s="105"/>
      <c r="D637" s="200"/>
      <c r="E637" s="105"/>
      <c r="F637" s="200"/>
      <c r="G637" s="105"/>
      <c r="H637" s="200"/>
      <c r="I637" s="200"/>
    </row>
    <row r="638" spans="2:9" x14ac:dyDescent="0.2">
      <c r="B638" s="74"/>
      <c r="C638" s="105"/>
      <c r="D638" s="200"/>
      <c r="E638" s="105"/>
      <c r="F638" s="200"/>
      <c r="G638" s="105"/>
      <c r="H638" s="200"/>
      <c r="I638" s="200"/>
    </row>
    <row r="639" spans="2:9" x14ac:dyDescent="0.2">
      <c r="B639" s="74"/>
      <c r="C639" s="105"/>
      <c r="D639" s="200"/>
      <c r="E639" s="105"/>
      <c r="F639" s="200"/>
      <c r="G639" s="105"/>
      <c r="H639" s="200"/>
      <c r="I639" s="200"/>
    </row>
    <row r="640" spans="2:9" x14ac:dyDescent="0.2">
      <c r="B640" s="74"/>
      <c r="C640" s="105"/>
      <c r="D640" s="200"/>
      <c r="E640" s="105"/>
      <c r="F640" s="200"/>
      <c r="G640" s="105"/>
      <c r="H640" s="200"/>
      <c r="I640" s="200"/>
    </row>
    <row r="641" spans="2:9" x14ac:dyDescent="0.2">
      <c r="B641" s="74"/>
      <c r="C641" s="105"/>
      <c r="D641" s="200"/>
      <c r="E641" s="105"/>
      <c r="F641" s="200"/>
      <c r="G641" s="105"/>
      <c r="H641" s="200"/>
      <c r="I641" s="200"/>
    </row>
    <row r="642" spans="2:9" x14ac:dyDescent="0.2">
      <c r="B642" s="74"/>
      <c r="C642" s="105"/>
      <c r="D642" s="200"/>
      <c r="E642" s="105"/>
      <c r="F642" s="200"/>
      <c r="G642" s="105"/>
      <c r="H642" s="200"/>
      <c r="I642" s="200"/>
    </row>
    <row r="643" spans="2:9" x14ac:dyDescent="0.2">
      <c r="B643" s="74"/>
      <c r="C643" s="105"/>
      <c r="D643" s="200"/>
      <c r="E643" s="105"/>
      <c r="F643" s="200"/>
      <c r="G643" s="105"/>
      <c r="H643" s="200"/>
      <c r="I643" s="200"/>
    </row>
    <row r="644" spans="2:9" x14ac:dyDescent="0.2">
      <c r="B644" s="74"/>
      <c r="C644" s="105"/>
      <c r="D644" s="200"/>
      <c r="E644" s="105"/>
      <c r="F644" s="200"/>
      <c r="G644" s="105"/>
      <c r="H644" s="200"/>
      <c r="I644" s="200"/>
    </row>
    <row r="645" spans="2:9" x14ac:dyDescent="0.2">
      <c r="B645" s="74"/>
      <c r="C645" s="105"/>
      <c r="D645" s="200"/>
      <c r="E645" s="105"/>
      <c r="F645" s="200"/>
      <c r="G645" s="105"/>
      <c r="H645" s="200"/>
      <c r="I645" s="200"/>
    </row>
    <row r="646" spans="2:9" x14ac:dyDescent="0.2">
      <c r="B646" s="74"/>
      <c r="C646" s="105"/>
      <c r="D646" s="200"/>
      <c r="E646" s="105"/>
      <c r="F646" s="200"/>
      <c r="G646" s="105"/>
      <c r="H646" s="200"/>
      <c r="I646" s="200"/>
    </row>
    <row r="647" spans="2:9" x14ac:dyDescent="0.2">
      <c r="B647" s="74"/>
      <c r="C647" s="105"/>
      <c r="D647" s="200"/>
      <c r="E647" s="105"/>
      <c r="F647" s="200"/>
      <c r="G647" s="105"/>
      <c r="H647" s="200"/>
      <c r="I647" s="200"/>
    </row>
    <row r="648" spans="2:9" x14ac:dyDescent="0.2">
      <c r="B648" s="74"/>
      <c r="C648" s="105"/>
      <c r="D648" s="200"/>
      <c r="E648" s="105"/>
      <c r="F648" s="200"/>
      <c r="G648" s="105"/>
      <c r="H648" s="200"/>
      <c r="I648" s="200"/>
    </row>
    <row r="649" spans="2:9" x14ac:dyDescent="0.2">
      <c r="B649" s="74"/>
      <c r="C649" s="105"/>
      <c r="D649" s="200"/>
      <c r="E649" s="105"/>
      <c r="F649" s="200"/>
      <c r="G649" s="105"/>
      <c r="H649" s="200"/>
      <c r="I649" s="200"/>
    </row>
    <row r="650" spans="2:9" x14ac:dyDescent="0.2">
      <c r="B650" s="74"/>
      <c r="C650" s="105"/>
      <c r="D650" s="200"/>
      <c r="E650" s="105"/>
      <c r="F650" s="200"/>
      <c r="G650" s="105"/>
      <c r="H650" s="200"/>
      <c r="I650" s="200"/>
    </row>
    <row r="651" spans="2:9" x14ac:dyDescent="0.2">
      <c r="B651" s="74"/>
      <c r="C651" s="105"/>
      <c r="D651" s="200"/>
      <c r="E651" s="105"/>
      <c r="F651" s="200"/>
      <c r="G651" s="105"/>
      <c r="H651" s="200"/>
      <c r="I651" s="200"/>
    </row>
    <row r="652" spans="2:9" x14ac:dyDescent="0.2">
      <c r="B652" s="74"/>
      <c r="C652" s="105"/>
      <c r="D652" s="200"/>
      <c r="E652" s="105"/>
      <c r="F652" s="200"/>
      <c r="G652" s="105"/>
      <c r="H652" s="200"/>
      <c r="I652" s="200"/>
    </row>
    <row r="653" spans="2:9" x14ac:dyDescent="0.2">
      <c r="B653" s="74"/>
      <c r="C653" s="105"/>
      <c r="D653" s="200"/>
      <c r="E653" s="105"/>
      <c r="F653" s="200"/>
      <c r="G653" s="105"/>
      <c r="H653" s="200"/>
      <c r="I653" s="200"/>
    </row>
    <row r="654" spans="2:9" x14ac:dyDescent="0.2">
      <c r="B654" s="74"/>
      <c r="C654" s="105"/>
      <c r="D654" s="200"/>
      <c r="E654" s="105"/>
      <c r="F654" s="200"/>
      <c r="G654" s="105"/>
      <c r="H654" s="200"/>
      <c r="I654" s="200"/>
    </row>
    <row r="655" spans="2:9" x14ac:dyDescent="0.2">
      <c r="B655" s="74"/>
      <c r="C655" s="105"/>
      <c r="D655" s="200"/>
      <c r="E655" s="105"/>
      <c r="F655" s="200"/>
      <c r="G655" s="105"/>
      <c r="H655" s="200"/>
      <c r="I655" s="200"/>
    </row>
    <row r="656" spans="2:9" x14ac:dyDescent="0.2">
      <c r="B656" s="74"/>
      <c r="C656" s="105"/>
      <c r="D656" s="200"/>
      <c r="E656" s="105"/>
      <c r="F656" s="200"/>
      <c r="G656" s="105"/>
      <c r="H656" s="200"/>
      <c r="I656" s="200"/>
    </row>
    <row r="657" spans="2:9" x14ac:dyDescent="0.2">
      <c r="B657" s="74"/>
      <c r="C657" s="105"/>
      <c r="D657" s="200"/>
      <c r="E657" s="105"/>
      <c r="F657" s="200"/>
      <c r="G657" s="105"/>
      <c r="H657" s="200"/>
      <c r="I657" s="200"/>
    </row>
    <row r="658" spans="2:9" x14ac:dyDescent="0.2">
      <c r="B658" s="74"/>
      <c r="C658" s="105"/>
      <c r="D658" s="200"/>
      <c r="E658" s="105"/>
      <c r="F658" s="200"/>
      <c r="G658" s="105"/>
      <c r="H658" s="200"/>
      <c r="I658" s="200"/>
    </row>
    <row r="659" spans="2:9" x14ac:dyDescent="0.2">
      <c r="B659" s="74"/>
      <c r="C659" s="105"/>
      <c r="D659" s="200"/>
      <c r="E659" s="105"/>
      <c r="F659" s="200"/>
      <c r="G659" s="105"/>
      <c r="H659" s="200"/>
      <c r="I659" s="200"/>
    </row>
    <row r="660" spans="2:9" x14ac:dyDescent="0.2">
      <c r="B660" s="74"/>
      <c r="C660" s="105"/>
      <c r="D660" s="200"/>
      <c r="E660" s="105"/>
      <c r="F660" s="200"/>
      <c r="G660" s="105"/>
      <c r="H660" s="200"/>
      <c r="I660" s="200"/>
    </row>
    <row r="661" spans="2:9" x14ac:dyDescent="0.2">
      <c r="B661" s="74"/>
      <c r="C661" s="105"/>
      <c r="D661" s="200"/>
      <c r="E661" s="105"/>
      <c r="F661" s="200"/>
      <c r="G661" s="105"/>
      <c r="H661" s="200"/>
      <c r="I661" s="200"/>
    </row>
    <row r="662" spans="2:9" x14ac:dyDescent="0.2">
      <c r="B662" s="74"/>
      <c r="C662" s="105"/>
      <c r="D662" s="200"/>
      <c r="E662" s="105"/>
      <c r="F662" s="200"/>
      <c r="G662" s="105"/>
      <c r="H662" s="200"/>
      <c r="I662" s="200"/>
    </row>
    <row r="663" spans="2:9" x14ac:dyDescent="0.2">
      <c r="B663" s="74"/>
      <c r="C663" s="105"/>
      <c r="D663" s="200"/>
      <c r="E663" s="105"/>
      <c r="F663" s="200"/>
      <c r="G663" s="105"/>
      <c r="H663" s="200"/>
      <c r="I663" s="200"/>
    </row>
    <row r="664" spans="2:9" x14ac:dyDescent="0.2">
      <c r="B664" s="74"/>
      <c r="C664" s="105"/>
      <c r="D664" s="200"/>
      <c r="E664" s="105"/>
      <c r="F664" s="200"/>
      <c r="G664" s="105"/>
      <c r="H664" s="200"/>
      <c r="I664" s="200"/>
    </row>
    <row r="665" spans="2:9" x14ac:dyDescent="0.2">
      <c r="B665" s="74"/>
      <c r="C665" s="105"/>
      <c r="D665" s="200"/>
      <c r="E665" s="105"/>
      <c r="F665" s="200"/>
      <c r="G665" s="105"/>
      <c r="H665" s="200"/>
      <c r="I665" s="200"/>
    </row>
    <row r="666" spans="2:9" x14ac:dyDescent="0.2">
      <c r="B666" s="74"/>
      <c r="C666" s="105"/>
      <c r="D666" s="200"/>
      <c r="E666" s="105"/>
      <c r="F666" s="200"/>
      <c r="G666" s="105"/>
      <c r="H666" s="200"/>
      <c r="I666" s="200"/>
    </row>
    <row r="667" spans="2:9" x14ac:dyDescent="0.2">
      <c r="B667" s="74"/>
      <c r="C667" s="105"/>
      <c r="D667" s="200"/>
      <c r="E667" s="105"/>
      <c r="F667" s="200"/>
      <c r="G667" s="105"/>
      <c r="H667" s="200"/>
      <c r="I667" s="200"/>
    </row>
    <row r="668" spans="2:9" x14ac:dyDescent="0.2">
      <c r="B668" s="74"/>
      <c r="C668" s="105"/>
      <c r="D668" s="200"/>
      <c r="E668" s="105"/>
      <c r="F668" s="200"/>
      <c r="G668" s="105"/>
      <c r="H668" s="200"/>
      <c r="I668" s="200"/>
    </row>
    <row r="669" spans="2:9" x14ac:dyDescent="0.2">
      <c r="B669" s="74"/>
      <c r="C669" s="105"/>
      <c r="D669" s="200"/>
      <c r="E669" s="105"/>
      <c r="F669" s="200"/>
      <c r="G669" s="105"/>
      <c r="H669" s="200"/>
      <c r="I669" s="200"/>
    </row>
    <row r="670" spans="2:9" x14ac:dyDescent="0.2">
      <c r="B670" s="74"/>
      <c r="C670" s="105"/>
      <c r="D670" s="200"/>
      <c r="E670" s="105"/>
      <c r="F670" s="200"/>
      <c r="G670" s="105"/>
      <c r="H670" s="200"/>
      <c r="I670" s="200"/>
    </row>
    <row r="671" spans="2:9" x14ac:dyDescent="0.2">
      <c r="B671" s="74"/>
      <c r="C671" s="105"/>
      <c r="D671" s="200"/>
      <c r="E671" s="105"/>
      <c r="F671" s="200"/>
      <c r="G671" s="105"/>
      <c r="H671" s="200"/>
      <c r="I671" s="200"/>
    </row>
    <row r="672" spans="2:9" x14ac:dyDescent="0.2">
      <c r="B672" s="74"/>
      <c r="C672" s="105"/>
      <c r="D672" s="200"/>
      <c r="E672" s="105"/>
      <c r="F672" s="200"/>
      <c r="G672" s="105"/>
      <c r="H672" s="200"/>
      <c r="I672" s="200"/>
    </row>
    <row r="673" spans="2:9" x14ac:dyDescent="0.2">
      <c r="B673" s="74"/>
      <c r="C673" s="105"/>
      <c r="D673" s="200"/>
      <c r="E673" s="105"/>
      <c r="F673" s="200"/>
      <c r="G673" s="105"/>
      <c r="H673" s="200"/>
      <c r="I673" s="200"/>
    </row>
    <row r="674" spans="2:9" x14ac:dyDescent="0.2">
      <c r="B674" s="74"/>
      <c r="C674" s="105"/>
      <c r="D674" s="200"/>
      <c r="E674" s="105"/>
      <c r="F674" s="200"/>
      <c r="G674" s="105"/>
      <c r="H674" s="200"/>
      <c r="I674" s="200"/>
    </row>
    <row r="675" spans="2:9" x14ac:dyDescent="0.2">
      <c r="B675" s="74"/>
      <c r="C675" s="105"/>
      <c r="D675" s="200"/>
      <c r="E675" s="105"/>
      <c r="F675" s="200"/>
      <c r="G675" s="105"/>
      <c r="H675" s="200"/>
      <c r="I675" s="200"/>
    </row>
    <row r="676" spans="2:9" x14ac:dyDescent="0.2">
      <c r="B676" s="74"/>
      <c r="C676" s="105"/>
      <c r="D676" s="200"/>
      <c r="E676" s="105"/>
      <c r="F676" s="200"/>
      <c r="G676" s="105"/>
      <c r="H676" s="200"/>
      <c r="I676" s="200"/>
    </row>
    <row r="677" spans="2:9" x14ac:dyDescent="0.2">
      <c r="B677" s="74"/>
      <c r="C677" s="105"/>
      <c r="D677" s="200"/>
      <c r="E677" s="105"/>
      <c r="F677" s="200"/>
      <c r="G677" s="105"/>
      <c r="H677" s="200"/>
      <c r="I677" s="200"/>
    </row>
    <row r="678" spans="2:9" x14ac:dyDescent="0.2">
      <c r="B678" s="74"/>
      <c r="C678" s="105"/>
      <c r="D678" s="200"/>
      <c r="E678" s="105"/>
      <c r="F678" s="200"/>
      <c r="G678" s="105"/>
      <c r="H678" s="200"/>
      <c r="I678" s="200"/>
    </row>
    <row r="679" spans="2:9" x14ac:dyDescent="0.2">
      <c r="B679" s="74"/>
      <c r="C679" s="105"/>
      <c r="D679" s="200"/>
      <c r="E679" s="105"/>
      <c r="F679" s="200"/>
      <c r="G679" s="105"/>
      <c r="H679" s="200"/>
      <c r="I679" s="200"/>
    </row>
    <row r="680" spans="2:9" x14ac:dyDescent="0.2">
      <c r="B680" s="74"/>
      <c r="C680" s="105"/>
      <c r="D680" s="200"/>
      <c r="E680" s="105"/>
      <c r="F680" s="200"/>
      <c r="G680" s="105"/>
      <c r="H680" s="200"/>
      <c r="I680" s="200"/>
    </row>
    <row r="681" spans="2:9" x14ac:dyDescent="0.2">
      <c r="B681" s="74"/>
      <c r="C681" s="105"/>
      <c r="D681" s="200"/>
      <c r="E681" s="105"/>
      <c r="F681" s="200"/>
      <c r="G681" s="105"/>
      <c r="H681" s="200"/>
      <c r="I681" s="200"/>
    </row>
    <row r="682" spans="2:9" x14ac:dyDescent="0.2">
      <c r="B682" s="74"/>
      <c r="C682" s="105"/>
      <c r="D682" s="200"/>
      <c r="E682" s="105"/>
      <c r="F682" s="200"/>
      <c r="G682" s="105"/>
      <c r="H682" s="200"/>
      <c r="I682" s="200"/>
    </row>
    <row r="683" spans="2:9" x14ac:dyDescent="0.2">
      <c r="B683" s="74"/>
      <c r="C683" s="105"/>
      <c r="D683" s="200"/>
      <c r="E683" s="105"/>
      <c r="F683" s="200"/>
      <c r="G683" s="105"/>
      <c r="H683" s="200"/>
      <c r="I683" s="200"/>
    </row>
    <row r="684" spans="2:9" x14ac:dyDescent="0.2">
      <c r="B684" s="74"/>
      <c r="C684" s="105"/>
      <c r="D684" s="200"/>
      <c r="E684" s="105"/>
      <c r="F684" s="200"/>
      <c r="G684" s="105"/>
      <c r="H684" s="200"/>
      <c r="I684" s="200"/>
    </row>
    <row r="685" spans="2:9" x14ac:dyDescent="0.2">
      <c r="B685" s="74"/>
      <c r="C685" s="105"/>
      <c r="D685" s="200"/>
      <c r="E685" s="105"/>
      <c r="F685" s="200"/>
      <c r="G685" s="105"/>
      <c r="H685" s="200"/>
      <c r="I685" s="200"/>
    </row>
    <row r="686" spans="2:9" x14ac:dyDescent="0.2">
      <c r="B686" s="74"/>
      <c r="C686" s="105"/>
      <c r="D686" s="200"/>
      <c r="E686" s="105"/>
      <c r="F686" s="200"/>
      <c r="G686" s="105"/>
      <c r="H686" s="200"/>
      <c r="I686" s="200"/>
    </row>
    <row r="687" spans="2:9" x14ac:dyDescent="0.2">
      <c r="B687" s="74"/>
      <c r="C687" s="105"/>
      <c r="D687" s="200"/>
      <c r="E687" s="105"/>
      <c r="F687" s="200"/>
      <c r="G687" s="105"/>
      <c r="H687" s="200"/>
      <c r="I687" s="200"/>
    </row>
    <row r="688" spans="2:9" x14ac:dyDescent="0.2">
      <c r="B688" s="74"/>
      <c r="C688" s="105"/>
      <c r="D688" s="200"/>
      <c r="E688" s="105"/>
      <c r="F688" s="200"/>
      <c r="G688" s="105"/>
      <c r="H688" s="200"/>
      <c r="I688" s="200"/>
    </row>
    <row r="689" spans="2:9" x14ac:dyDescent="0.2">
      <c r="B689" s="74"/>
      <c r="C689" s="105"/>
      <c r="D689" s="200"/>
      <c r="E689" s="105"/>
      <c r="F689" s="200"/>
      <c r="G689" s="105"/>
      <c r="H689" s="200"/>
      <c r="I689" s="200"/>
    </row>
    <row r="690" spans="2:9" x14ac:dyDescent="0.2">
      <c r="B690" s="74"/>
      <c r="C690" s="105"/>
      <c r="D690" s="200"/>
      <c r="E690" s="105"/>
      <c r="F690" s="200"/>
      <c r="G690" s="105"/>
      <c r="H690" s="200"/>
      <c r="I690" s="200"/>
    </row>
    <row r="691" spans="2:9" x14ac:dyDescent="0.2">
      <c r="B691" s="74"/>
      <c r="C691" s="105"/>
      <c r="D691" s="200"/>
      <c r="E691" s="105"/>
      <c r="F691" s="200"/>
      <c r="G691" s="105"/>
      <c r="H691" s="200"/>
      <c r="I691" s="200"/>
    </row>
    <row r="692" spans="2:9" x14ac:dyDescent="0.2">
      <c r="B692" s="74"/>
      <c r="C692" s="105"/>
      <c r="D692" s="200"/>
      <c r="E692" s="105"/>
      <c r="F692" s="200"/>
      <c r="G692" s="105"/>
      <c r="H692" s="200"/>
      <c r="I692" s="200"/>
    </row>
    <row r="693" spans="2:9" x14ac:dyDescent="0.2">
      <c r="B693" s="74"/>
      <c r="C693" s="105"/>
      <c r="D693" s="200"/>
      <c r="E693" s="105"/>
      <c r="F693" s="200"/>
      <c r="G693" s="105"/>
      <c r="H693" s="200"/>
      <c r="I693" s="200"/>
    </row>
    <row r="694" spans="2:9" x14ac:dyDescent="0.2">
      <c r="B694" s="74"/>
      <c r="C694" s="105"/>
      <c r="D694" s="200"/>
      <c r="E694" s="105"/>
      <c r="F694" s="200"/>
      <c r="G694" s="105"/>
      <c r="H694" s="200"/>
      <c r="I694" s="200"/>
    </row>
    <row r="695" spans="2:9" x14ac:dyDescent="0.2">
      <c r="B695" s="74"/>
      <c r="C695" s="105"/>
      <c r="D695" s="200"/>
      <c r="E695" s="105"/>
      <c r="F695" s="200"/>
      <c r="G695" s="105"/>
      <c r="H695" s="200"/>
      <c r="I695" s="200"/>
    </row>
    <row r="696" spans="2:9" x14ac:dyDescent="0.2">
      <c r="B696" s="74"/>
      <c r="C696" s="105"/>
      <c r="D696" s="200"/>
      <c r="E696" s="105"/>
      <c r="F696" s="200"/>
      <c r="G696" s="105"/>
      <c r="H696" s="200"/>
      <c r="I696" s="200"/>
    </row>
    <row r="697" spans="2:9" x14ac:dyDescent="0.2">
      <c r="B697" s="74"/>
      <c r="C697" s="105"/>
      <c r="D697" s="200"/>
      <c r="E697" s="105"/>
      <c r="F697" s="200"/>
      <c r="G697" s="105"/>
      <c r="H697" s="200"/>
      <c r="I697" s="200"/>
    </row>
    <row r="698" spans="2:9" x14ac:dyDescent="0.2">
      <c r="B698" s="74"/>
      <c r="C698" s="105"/>
      <c r="D698" s="200"/>
      <c r="E698" s="105"/>
      <c r="F698" s="200"/>
      <c r="G698" s="105"/>
      <c r="H698" s="200"/>
      <c r="I698" s="200"/>
    </row>
    <row r="699" spans="2:9" x14ac:dyDescent="0.2">
      <c r="B699" s="74"/>
      <c r="C699" s="105"/>
      <c r="D699" s="200"/>
      <c r="E699" s="105"/>
      <c r="F699" s="200"/>
      <c r="G699" s="105"/>
      <c r="H699" s="200"/>
      <c r="I699" s="200"/>
    </row>
    <row r="700" spans="2:9" x14ac:dyDescent="0.2">
      <c r="B700" s="74"/>
      <c r="C700" s="105"/>
      <c r="D700" s="200"/>
      <c r="E700" s="105"/>
      <c r="F700" s="200"/>
      <c r="G700" s="105"/>
      <c r="H700" s="200"/>
      <c r="I700" s="200"/>
    </row>
    <row r="701" spans="2:9" x14ac:dyDescent="0.2">
      <c r="B701" s="74"/>
      <c r="C701" s="105"/>
      <c r="D701" s="200"/>
      <c r="E701" s="105"/>
      <c r="F701" s="200"/>
      <c r="G701" s="105"/>
      <c r="H701" s="200"/>
      <c r="I701" s="200"/>
    </row>
    <row r="702" spans="2:9" x14ac:dyDescent="0.2">
      <c r="B702" s="74"/>
      <c r="C702" s="105"/>
      <c r="D702" s="200"/>
      <c r="E702" s="105"/>
      <c r="F702" s="200"/>
      <c r="G702" s="105"/>
      <c r="H702" s="200"/>
      <c r="I702" s="200"/>
    </row>
    <row r="703" spans="2:9" x14ac:dyDescent="0.2">
      <c r="B703" s="74"/>
      <c r="C703" s="105"/>
      <c r="D703" s="200"/>
      <c r="E703" s="105"/>
      <c r="F703" s="200"/>
      <c r="G703" s="105"/>
      <c r="H703" s="200"/>
      <c r="I703" s="200"/>
    </row>
    <row r="704" spans="2:9" x14ac:dyDescent="0.2">
      <c r="B704" s="74"/>
      <c r="C704" s="105"/>
      <c r="D704" s="200"/>
      <c r="E704" s="105"/>
      <c r="F704" s="200"/>
      <c r="G704" s="105"/>
      <c r="H704" s="200"/>
      <c r="I704" s="200"/>
    </row>
    <row r="705" spans="2:9" x14ac:dyDescent="0.2">
      <c r="B705" s="74"/>
      <c r="C705" s="105"/>
      <c r="D705" s="200"/>
      <c r="E705" s="105"/>
      <c r="F705" s="200"/>
      <c r="G705" s="105"/>
      <c r="H705" s="200"/>
      <c r="I705" s="200"/>
    </row>
    <row r="706" spans="2:9" x14ac:dyDescent="0.2">
      <c r="B706" s="74"/>
      <c r="C706" s="105"/>
      <c r="D706" s="200"/>
      <c r="E706" s="105"/>
      <c r="F706" s="200"/>
      <c r="G706" s="105"/>
      <c r="H706" s="200"/>
      <c r="I706" s="200"/>
    </row>
    <row r="707" spans="2:9" x14ac:dyDescent="0.2">
      <c r="B707" s="74"/>
      <c r="C707" s="105"/>
      <c r="D707" s="200"/>
      <c r="E707" s="105"/>
      <c r="F707" s="200"/>
      <c r="G707" s="105"/>
      <c r="H707" s="200"/>
      <c r="I707" s="200"/>
    </row>
    <row r="708" spans="2:9" x14ac:dyDescent="0.2">
      <c r="B708" s="74"/>
      <c r="C708" s="105"/>
      <c r="D708" s="200"/>
      <c r="E708" s="105"/>
      <c r="F708" s="200"/>
      <c r="G708" s="105"/>
      <c r="H708" s="200"/>
      <c r="I708" s="200"/>
    </row>
    <row r="709" spans="2:9" x14ac:dyDescent="0.2">
      <c r="B709" s="74"/>
      <c r="C709" s="105"/>
      <c r="D709" s="200"/>
      <c r="E709" s="105"/>
      <c r="F709" s="200"/>
      <c r="G709" s="105"/>
      <c r="H709" s="200"/>
      <c r="I709" s="200"/>
    </row>
    <row r="710" spans="2:9" x14ac:dyDescent="0.2">
      <c r="B710" s="74"/>
      <c r="C710" s="105"/>
      <c r="D710" s="200"/>
      <c r="E710" s="105"/>
      <c r="F710" s="200"/>
      <c r="G710" s="105"/>
      <c r="H710" s="200"/>
      <c r="I710" s="200"/>
    </row>
    <row r="711" spans="2:9" x14ac:dyDescent="0.2">
      <c r="B711" s="74"/>
      <c r="C711" s="105"/>
      <c r="D711" s="200"/>
      <c r="E711" s="105"/>
      <c r="F711" s="200"/>
      <c r="G711" s="105"/>
      <c r="H711" s="200"/>
      <c r="I711" s="200"/>
    </row>
    <row r="712" spans="2:9" x14ac:dyDescent="0.2">
      <c r="B712" s="74"/>
      <c r="C712" s="105"/>
      <c r="D712" s="200"/>
      <c r="E712" s="105"/>
      <c r="F712" s="200"/>
      <c r="G712" s="105"/>
      <c r="H712" s="200"/>
      <c r="I712" s="200"/>
    </row>
    <row r="713" spans="2:9" x14ac:dyDescent="0.2">
      <c r="B713" s="74"/>
      <c r="C713" s="105"/>
      <c r="D713" s="200"/>
      <c r="E713" s="105"/>
      <c r="F713" s="200"/>
      <c r="G713" s="105"/>
      <c r="H713" s="200"/>
      <c r="I713" s="200"/>
    </row>
    <row r="714" spans="2:9" x14ac:dyDescent="0.2">
      <c r="B714" s="74"/>
      <c r="C714" s="105"/>
      <c r="D714" s="200"/>
      <c r="E714" s="105"/>
      <c r="F714" s="200"/>
      <c r="G714" s="105"/>
      <c r="H714" s="200"/>
      <c r="I714" s="200"/>
    </row>
    <row r="715" spans="2:9" x14ac:dyDescent="0.2">
      <c r="B715" s="74"/>
      <c r="C715" s="105"/>
      <c r="D715" s="200"/>
      <c r="E715" s="105"/>
      <c r="F715" s="200"/>
      <c r="G715" s="105"/>
      <c r="H715" s="200"/>
      <c r="I715" s="200"/>
    </row>
    <row r="716" spans="2:9" x14ac:dyDescent="0.2">
      <c r="B716" s="74"/>
      <c r="C716" s="105"/>
      <c r="D716" s="200"/>
      <c r="E716" s="105"/>
      <c r="F716" s="200"/>
      <c r="G716" s="105"/>
      <c r="H716" s="200"/>
      <c r="I716" s="200"/>
    </row>
    <row r="717" spans="2:9" x14ac:dyDescent="0.2">
      <c r="B717" s="74"/>
      <c r="C717" s="105"/>
      <c r="D717" s="200"/>
      <c r="E717" s="105"/>
      <c r="F717" s="200"/>
      <c r="G717" s="105"/>
      <c r="H717" s="200"/>
      <c r="I717" s="200"/>
    </row>
    <row r="718" spans="2:9" x14ac:dyDescent="0.2">
      <c r="B718" s="74"/>
      <c r="C718" s="105"/>
      <c r="D718" s="200"/>
      <c r="E718" s="105"/>
      <c r="F718" s="200"/>
      <c r="G718" s="105"/>
      <c r="H718" s="200"/>
      <c r="I718" s="200"/>
    </row>
    <row r="719" spans="2:9" x14ac:dyDescent="0.2">
      <c r="B719" s="74"/>
      <c r="C719" s="105"/>
      <c r="D719" s="200"/>
      <c r="E719" s="105"/>
      <c r="F719" s="200"/>
      <c r="G719" s="105"/>
      <c r="H719" s="200"/>
      <c r="I719" s="200"/>
    </row>
    <row r="720" spans="2:9" x14ac:dyDescent="0.2">
      <c r="B720" s="74"/>
      <c r="C720" s="105"/>
      <c r="D720" s="200"/>
      <c r="E720" s="105"/>
      <c r="F720" s="200"/>
      <c r="G720" s="105"/>
      <c r="H720" s="200"/>
      <c r="I720" s="200"/>
    </row>
    <row r="721" spans="2:9" x14ac:dyDescent="0.2">
      <c r="B721" s="74"/>
      <c r="C721" s="105"/>
      <c r="D721" s="200"/>
      <c r="E721" s="105"/>
      <c r="F721" s="200"/>
      <c r="G721" s="105"/>
      <c r="H721" s="200"/>
      <c r="I721" s="200"/>
    </row>
    <row r="722" spans="2:9" x14ac:dyDescent="0.2">
      <c r="B722" s="74"/>
      <c r="C722" s="105"/>
      <c r="D722" s="200"/>
      <c r="E722" s="105"/>
      <c r="F722" s="200"/>
      <c r="G722" s="105"/>
      <c r="H722" s="200"/>
      <c r="I722" s="200"/>
    </row>
    <row r="723" spans="2:9" x14ac:dyDescent="0.2">
      <c r="B723" s="74"/>
      <c r="C723" s="105"/>
      <c r="D723" s="200"/>
      <c r="E723" s="105"/>
      <c r="F723" s="200"/>
      <c r="G723" s="105"/>
      <c r="H723" s="200"/>
      <c r="I723" s="200"/>
    </row>
    <row r="724" spans="2:9" x14ac:dyDescent="0.2">
      <c r="B724" s="74"/>
      <c r="C724" s="105"/>
      <c r="D724" s="200"/>
      <c r="E724" s="105"/>
      <c r="F724" s="200"/>
      <c r="G724" s="105"/>
      <c r="H724" s="200"/>
      <c r="I724" s="200"/>
    </row>
    <row r="725" spans="2:9" x14ac:dyDescent="0.2">
      <c r="B725" s="74"/>
      <c r="C725" s="105"/>
      <c r="D725" s="200"/>
      <c r="E725" s="105"/>
      <c r="F725" s="200"/>
      <c r="G725" s="105"/>
      <c r="H725" s="200"/>
      <c r="I725" s="200"/>
    </row>
    <row r="726" spans="2:9" x14ac:dyDescent="0.2">
      <c r="B726" s="74"/>
      <c r="C726" s="105"/>
      <c r="D726" s="200"/>
      <c r="E726" s="105"/>
      <c r="F726" s="200"/>
      <c r="G726" s="105"/>
      <c r="H726" s="200"/>
      <c r="I726" s="200"/>
    </row>
    <row r="727" spans="2:9" x14ac:dyDescent="0.2">
      <c r="B727" s="74"/>
      <c r="C727" s="105"/>
      <c r="D727" s="200"/>
      <c r="E727" s="105"/>
      <c r="F727" s="200"/>
      <c r="G727" s="105"/>
      <c r="H727" s="200"/>
      <c r="I727" s="200"/>
    </row>
    <row r="728" spans="2:9" x14ac:dyDescent="0.2">
      <c r="B728" s="74"/>
      <c r="C728" s="105"/>
      <c r="D728" s="200"/>
      <c r="E728" s="105"/>
      <c r="F728" s="200"/>
      <c r="G728" s="105"/>
      <c r="H728" s="200"/>
      <c r="I728" s="200"/>
    </row>
    <row r="729" spans="2:9" x14ac:dyDescent="0.2">
      <c r="B729" s="74"/>
      <c r="C729" s="105"/>
      <c r="D729" s="200"/>
      <c r="E729" s="105"/>
      <c r="F729" s="200"/>
      <c r="G729" s="105"/>
      <c r="H729" s="200"/>
      <c r="I729" s="200"/>
    </row>
    <row r="730" spans="2:9" x14ac:dyDescent="0.2">
      <c r="B730" s="74"/>
      <c r="C730" s="105"/>
      <c r="D730" s="200"/>
      <c r="E730" s="105"/>
      <c r="F730" s="200"/>
      <c r="G730" s="105"/>
      <c r="H730" s="200"/>
      <c r="I730" s="200"/>
    </row>
    <row r="731" spans="2:9" x14ac:dyDescent="0.2">
      <c r="B731" s="74"/>
      <c r="C731" s="105"/>
      <c r="D731" s="200"/>
      <c r="E731" s="105"/>
      <c r="F731" s="200"/>
      <c r="G731" s="105"/>
      <c r="H731" s="200"/>
      <c r="I731" s="200"/>
    </row>
    <row r="732" spans="2:9" x14ac:dyDescent="0.2">
      <c r="B732" s="74"/>
      <c r="C732" s="105"/>
      <c r="D732" s="200"/>
      <c r="E732" s="105"/>
      <c r="F732" s="200"/>
      <c r="G732" s="105"/>
      <c r="H732" s="200"/>
      <c r="I732" s="200"/>
    </row>
    <row r="733" spans="2:9" x14ac:dyDescent="0.2">
      <c r="B733" s="74"/>
      <c r="C733" s="105"/>
      <c r="D733" s="200"/>
      <c r="E733" s="105"/>
      <c r="F733" s="200"/>
      <c r="G733" s="105"/>
      <c r="H733" s="200"/>
      <c r="I733" s="200"/>
    </row>
    <row r="734" spans="2:9" x14ac:dyDescent="0.2">
      <c r="B734" s="74"/>
      <c r="C734" s="105"/>
      <c r="D734" s="200"/>
      <c r="E734" s="105"/>
      <c r="F734" s="200"/>
      <c r="G734" s="105"/>
      <c r="H734" s="200"/>
      <c r="I734" s="200"/>
    </row>
    <row r="735" spans="2:9" x14ac:dyDescent="0.2">
      <c r="B735" s="74"/>
      <c r="C735" s="105"/>
      <c r="D735" s="200"/>
      <c r="E735" s="105"/>
      <c r="F735" s="200"/>
      <c r="G735" s="105"/>
      <c r="H735" s="200"/>
      <c r="I735" s="200"/>
    </row>
    <row r="736" spans="2:9" x14ac:dyDescent="0.2">
      <c r="B736" s="74"/>
      <c r="C736" s="105"/>
      <c r="D736" s="200"/>
      <c r="E736" s="105"/>
      <c r="F736" s="200"/>
      <c r="G736" s="105"/>
      <c r="H736" s="200"/>
      <c r="I736" s="200"/>
    </row>
    <row r="737" spans="2:9" x14ac:dyDescent="0.2">
      <c r="B737" s="74"/>
      <c r="C737" s="105"/>
      <c r="D737" s="200"/>
      <c r="E737" s="105"/>
      <c r="F737" s="200"/>
      <c r="G737" s="105"/>
      <c r="H737" s="200"/>
      <c r="I737" s="200"/>
    </row>
    <row r="738" spans="2:9" x14ac:dyDescent="0.2">
      <c r="B738" s="74"/>
      <c r="C738" s="105"/>
      <c r="D738" s="200"/>
      <c r="E738" s="105"/>
      <c r="F738" s="200"/>
      <c r="G738" s="105"/>
      <c r="H738" s="200"/>
      <c r="I738" s="200"/>
    </row>
    <row r="739" spans="2:9" x14ac:dyDescent="0.2">
      <c r="B739" s="74"/>
      <c r="C739" s="105"/>
      <c r="D739" s="200"/>
      <c r="E739" s="105"/>
      <c r="F739" s="200"/>
      <c r="G739" s="105"/>
      <c r="H739" s="200"/>
      <c r="I739" s="200"/>
    </row>
    <row r="740" spans="2:9" x14ac:dyDescent="0.2">
      <c r="B740" s="74"/>
      <c r="C740" s="105"/>
      <c r="D740" s="200"/>
      <c r="E740" s="105"/>
      <c r="F740" s="200"/>
      <c r="G740" s="105"/>
      <c r="H740" s="200"/>
      <c r="I740" s="200"/>
    </row>
    <row r="741" spans="2:9" x14ac:dyDescent="0.2">
      <c r="B741" s="74"/>
      <c r="C741" s="105"/>
      <c r="D741" s="200"/>
      <c r="E741" s="105"/>
      <c r="F741" s="200"/>
      <c r="G741" s="105"/>
      <c r="H741" s="200"/>
      <c r="I741" s="200"/>
    </row>
    <row r="742" spans="2:9" x14ac:dyDescent="0.2">
      <c r="B742" s="74"/>
      <c r="C742" s="105"/>
      <c r="D742" s="200"/>
      <c r="E742" s="105"/>
      <c r="F742" s="200"/>
      <c r="G742" s="105"/>
      <c r="H742" s="200"/>
      <c r="I742" s="200"/>
    </row>
    <row r="743" spans="2:9" x14ac:dyDescent="0.2">
      <c r="B743" s="74"/>
      <c r="C743" s="105"/>
      <c r="D743" s="200"/>
      <c r="E743" s="105"/>
      <c r="F743" s="200"/>
      <c r="G743" s="105"/>
      <c r="H743" s="200"/>
      <c r="I743" s="200"/>
    </row>
    <row r="744" spans="2:9" x14ac:dyDescent="0.2">
      <c r="B744" s="74"/>
      <c r="C744" s="105"/>
      <c r="D744" s="200"/>
      <c r="E744" s="105"/>
      <c r="F744" s="200"/>
      <c r="G744" s="105"/>
      <c r="H744" s="200"/>
      <c r="I744" s="200"/>
    </row>
    <row r="745" spans="2:9" x14ac:dyDescent="0.2">
      <c r="B745" s="74"/>
      <c r="C745" s="105"/>
      <c r="D745" s="200"/>
      <c r="E745" s="105"/>
      <c r="F745" s="200"/>
      <c r="G745" s="105"/>
      <c r="H745" s="200"/>
      <c r="I745" s="200"/>
    </row>
    <row r="746" spans="2:9" x14ac:dyDescent="0.2">
      <c r="B746" s="74"/>
      <c r="C746" s="105"/>
      <c r="D746" s="200"/>
      <c r="E746" s="105"/>
      <c r="F746" s="200"/>
      <c r="G746" s="105"/>
      <c r="H746" s="200"/>
      <c r="I746" s="200"/>
    </row>
    <row r="747" spans="2:9" x14ac:dyDescent="0.2">
      <c r="B747" s="74"/>
      <c r="C747" s="105"/>
      <c r="D747" s="200"/>
      <c r="E747" s="105"/>
      <c r="F747" s="200"/>
      <c r="G747" s="105"/>
      <c r="H747" s="200"/>
      <c r="I747" s="200"/>
    </row>
    <row r="748" spans="2:9" x14ac:dyDescent="0.2">
      <c r="B748" s="74"/>
      <c r="C748" s="105"/>
      <c r="D748" s="200"/>
      <c r="E748" s="105"/>
      <c r="F748" s="200"/>
      <c r="G748" s="105"/>
      <c r="H748" s="200"/>
      <c r="I748" s="200"/>
    </row>
    <row r="749" spans="2:9" x14ac:dyDescent="0.2">
      <c r="B749" s="74"/>
      <c r="C749" s="105"/>
      <c r="D749" s="200"/>
      <c r="E749" s="105"/>
      <c r="F749" s="200"/>
      <c r="G749" s="105"/>
      <c r="H749" s="200"/>
      <c r="I749" s="200"/>
    </row>
    <row r="750" spans="2:9" x14ac:dyDescent="0.2">
      <c r="B750" s="74"/>
      <c r="C750" s="105"/>
      <c r="D750" s="200"/>
      <c r="E750" s="105"/>
      <c r="F750" s="200"/>
      <c r="G750" s="105"/>
      <c r="H750" s="200"/>
      <c r="I750" s="200"/>
    </row>
    <row r="751" spans="2:9" x14ac:dyDescent="0.2">
      <c r="B751" s="74"/>
      <c r="C751" s="105"/>
      <c r="D751" s="200"/>
      <c r="E751" s="105"/>
      <c r="F751" s="200"/>
      <c r="G751" s="105"/>
      <c r="H751" s="200"/>
      <c r="I751" s="200"/>
    </row>
    <row r="752" spans="2:9" x14ac:dyDescent="0.2">
      <c r="B752" s="74"/>
      <c r="C752" s="105"/>
      <c r="D752" s="200"/>
      <c r="E752" s="105"/>
      <c r="F752" s="200"/>
      <c r="G752" s="105"/>
      <c r="H752" s="200"/>
      <c r="I752" s="200"/>
    </row>
    <row r="753" spans="2:9" x14ac:dyDescent="0.2">
      <c r="B753" s="74"/>
      <c r="C753" s="105"/>
      <c r="D753" s="200"/>
      <c r="E753" s="105"/>
      <c r="F753" s="200"/>
      <c r="G753" s="105"/>
      <c r="H753" s="200"/>
      <c r="I753" s="200"/>
    </row>
    <row r="754" spans="2:9" x14ac:dyDescent="0.2">
      <c r="B754" s="74"/>
      <c r="C754" s="105"/>
      <c r="D754" s="200"/>
      <c r="E754" s="105"/>
      <c r="F754" s="200"/>
      <c r="G754" s="105"/>
      <c r="H754" s="200"/>
      <c r="I754" s="200"/>
    </row>
    <row r="755" spans="2:9" x14ac:dyDescent="0.2">
      <c r="B755" s="74"/>
      <c r="C755" s="105"/>
      <c r="D755" s="200"/>
      <c r="E755" s="105"/>
      <c r="F755" s="200"/>
      <c r="G755" s="105"/>
      <c r="H755" s="200"/>
      <c r="I755" s="200"/>
    </row>
    <row r="756" spans="2:9" x14ac:dyDescent="0.2">
      <c r="B756" s="74"/>
      <c r="C756" s="105"/>
      <c r="D756" s="200"/>
      <c r="E756" s="105"/>
      <c r="F756" s="200"/>
      <c r="G756" s="105"/>
      <c r="H756" s="200"/>
      <c r="I756" s="200"/>
    </row>
    <row r="757" spans="2:9" x14ac:dyDescent="0.2">
      <c r="B757" s="74"/>
      <c r="C757" s="105"/>
      <c r="D757" s="200"/>
      <c r="E757" s="105"/>
      <c r="F757" s="200"/>
      <c r="G757" s="105"/>
      <c r="H757" s="200"/>
      <c r="I757" s="200"/>
    </row>
    <row r="758" spans="2:9" x14ac:dyDescent="0.2">
      <c r="B758" s="74"/>
      <c r="C758" s="105"/>
      <c r="D758" s="200"/>
      <c r="E758" s="105"/>
      <c r="F758" s="200"/>
      <c r="G758" s="105"/>
      <c r="H758" s="200"/>
      <c r="I758" s="200"/>
    </row>
    <row r="759" spans="2:9" x14ac:dyDescent="0.2">
      <c r="B759" s="74"/>
      <c r="C759" s="105"/>
      <c r="D759" s="200"/>
      <c r="E759" s="105"/>
      <c r="F759" s="200"/>
      <c r="G759" s="105"/>
      <c r="H759" s="200"/>
      <c r="I759" s="200"/>
    </row>
    <row r="760" spans="2:9" x14ac:dyDescent="0.2">
      <c r="B760" s="74"/>
      <c r="C760" s="105"/>
      <c r="D760" s="200"/>
      <c r="E760" s="105"/>
      <c r="F760" s="200"/>
      <c r="G760" s="105"/>
      <c r="H760" s="200"/>
      <c r="I760" s="200"/>
    </row>
    <row r="761" spans="2:9" x14ac:dyDescent="0.2">
      <c r="B761" s="74"/>
      <c r="C761" s="105"/>
      <c r="D761" s="200"/>
      <c r="E761" s="105"/>
      <c r="F761" s="200"/>
      <c r="G761" s="105"/>
      <c r="H761" s="200"/>
      <c r="I761" s="200"/>
    </row>
    <row r="762" spans="2:9" x14ac:dyDescent="0.2">
      <c r="B762" s="74"/>
      <c r="C762" s="105"/>
      <c r="D762" s="200"/>
      <c r="E762" s="105"/>
      <c r="F762" s="200"/>
      <c r="G762" s="105"/>
      <c r="H762" s="200"/>
      <c r="I762" s="200"/>
    </row>
    <row r="763" spans="2:9" x14ac:dyDescent="0.2">
      <c r="B763" s="74"/>
      <c r="C763" s="105"/>
      <c r="D763" s="200"/>
      <c r="E763" s="105"/>
      <c r="F763" s="200"/>
      <c r="G763" s="105"/>
      <c r="H763" s="200"/>
      <c r="I763" s="200"/>
    </row>
    <row r="764" spans="2:9" x14ac:dyDescent="0.2">
      <c r="B764" s="74"/>
      <c r="C764" s="105"/>
      <c r="D764" s="200"/>
      <c r="E764" s="105"/>
      <c r="F764" s="200"/>
      <c r="G764" s="105"/>
      <c r="H764" s="200"/>
      <c r="I764" s="200"/>
    </row>
    <row r="765" spans="2:9" x14ac:dyDescent="0.2">
      <c r="B765" s="74"/>
      <c r="C765" s="105"/>
      <c r="D765" s="200"/>
      <c r="E765" s="105"/>
      <c r="F765" s="200"/>
      <c r="G765" s="105"/>
      <c r="H765" s="200"/>
      <c r="I765" s="200"/>
    </row>
    <row r="766" spans="2:9" x14ac:dyDescent="0.2">
      <c r="B766" s="74"/>
      <c r="C766" s="105"/>
      <c r="D766" s="200"/>
      <c r="E766" s="105"/>
      <c r="F766" s="200"/>
      <c r="G766" s="105"/>
      <c r="H766" s="200"/>
      <c r="I766" s="200"/>
    </row>
    <row r="767" spans="2:9" x14ac:dyDescent="0.2">
      <c r="B767" s="74"/>
      <c r="C767" s="105"/>
      <c r="D767" s="200"/>
      <c r="E767" s="105"/>
      <c r="F767" s="200"/>
      <c r="G767" s="105"/>
      <c r="H767" s="200"/>
      <c r="I767" s="200"/>
    </row>
    <row r="768" spans="2:9" x14ac:dyDescent="0.2">
      <c r="B768" s="74"/>
      <c r="C768" s="105"/>
      <c r="D768" s="200"/>
      <c r="E768" s="105"/>
      <c r="F768" s="200"/>
      <c r="G768" s="105"/>
      <c r="H768" s="200"/>
      <c r="I768" s="200"/>
    </row>
    <row r="769" spans="2:9" x14ac:dyDescent="0.2">
      <c r="B769" s="74"/>
      <c r="C769" s="105"/>
      <c r="D769" s="200"/>
      <c r="E769" s="105"/>
      <c r="F769" s="200"/>
      <c r="G769" s="105"/>
      <c r="H769" s="200"/>
      <c r="I769" s="200"/>
    </row>
    <row r="770" spans="2:9" x14ac:dyDescent="0.2">
      <c r="B770" s="74"/>
      <c r="C770" s="105"/>
      <c r="D770" s="200"/>
      <c r="E770" s="105"/>
      <c r="F770" s="200"/>
      <c r="G770" s="105"/>
      <c r="H770" s="200"/>
      <c r="I770" s="200"/>
    </row>
    <row r="771" spans="2:9" x14ac:dyDescent="0.2">
      <c r="B771" s="74"/>
      <c r="C771" s="105"/>
      <c r="D771" s="200"/>
      <c r="E771" s="105"/>
      <c r="F771" s="200"/>
      <c r="G771" s="105"/>
      <c r="H771" s="200"/>
      <c r="I771" s="200"/>
    </row>
    <row r="772" spans="2:9" x14ac:dyDescent="0.2">
      <c r="B772" s="74"/>
      <c r="C772" s="105"/>
      <c r="D772" s="200"/>
      <c r="E772" s="105"/>
      <c r="F772" s="200"/>
      <c r="G772" s="105"/>
      <c r="H772" s="200"/>
      <c r="I772" s="200"/>
    </row>
    <row r="773" spans="2:9" x14ac:dyDescent="0.2">
      <c r="B773" s="74"/>
      <c r="C773" s="105"/>
      <c r="D773" s="200"/>
      <c r="E773" s="105"/>
      <c r="F773" s="200"/>
      <c r="G773" s="105"/>
      <c r="H773" s="200"/>
      <c r="I773" s="200"/>
    </row>
    <row r="774" spans="2:9" x14ac:dyDescent="0.2">
      <c r="B774" s="74"/>
      <c r="C774" s="105"/>
      <c r="D774" s="200"/>
      <c r="E774" s="105"/>
      <c r="F774" s="200"/>
      <c r="G774" s="105"/>
      <c r="H774" s="200"/>
      <c r="I774" s="200"/>
    </row>
    <row r="775" spans="2:9" x14ac:dyDescent="0.2">
      <c r="B775" s="74"/>
      <c r="C775" s="105"/>
      <c r="D775" s="200"/>
      <c r="E775" s="105"/>
      <c r="F775" s="200"/>
      <c r="G775" s="105"/>
      <c r="H775" s="200"/>
      <c r="I775" s="200"/>
    </row>
    <row r="776" spans="2:9" x14ac:dyDescent="0.2">
      <c r="B776" s="74"/>
      <c r="C776" s="105"/>
      <c r="D776" s="200"/>
      <c r="E776" s="105"/>
      <c r="F776" s="200"/>
      <c r="G776" s="105"/>
      <c r="H776" s="200"/>
      <c r="I776" s="200"/>
    </row>
    <row r="777" spans="2:9" x14ac:dyDescent="0.2">
      <c r="B777" s="74"/>
      <c r="C777" s="105"/>
      <c r="D777" s="200"/>
      <c r="E777" s="105"/>
      <c r="F777" s="200"/>
      <c r="G777" s="105"/>
      <c r="H777" s="200"/>
      <c r="I777" s="200"/>
    </row>
    <row r="778" spans="2:9" x14ac:dyDescent="0.2">
      <c r="B778" s="74"/>
      <c r="C778" s="105"/>
      <c r="D778" s="200"/>
      <c r="E778" s="105"/>
      <c r="F778" s="200"/>
      <c r="G778" s="105"/>
      <c r="H778" s="200"/>
      <c r="I778" s="200"/>
    </row>
    <row r="779" spans="2:9" x14ac:dyDescent="0.2">
      <c r="B779" s="74"/>
      <c r="C779" s="105"/>
      <c r="D779" s="200"/>
      <c r="E779" s="105"/>
      <c r="F779" s="200"/>
      <c r="G779" s="105"/>
      <c r="H779" s="200"/>
      <c r="I779" s="200"/>
    </row>
    <row r="780" spans="2:9" x14ac:dyDescent="0.2">
      <c r="B780" s="74"/>
      <c r="C780" s="105"/>
      <c r="D780" s="200"/>
      <c r="E780" s="105"/>
      <c r="F780" s="200"/>
      <c r="G780" s="105"/>
      <c r="H780" s="200"/>
      <c r="I780" s="200"/>
    </row>
    <row r="781" spans="2:9" x14ac:dyDescent="0.2">
      <c r="B781" s="74"/>
      <c r="C781" s="105"/>
      <c r="D781" s="200"/>
      <c r="E781" s="105"/>
      <c r="F781" s="200"/>
      <c r="G781" s="105"/>
      <c r="H781" s="200"/>
      <c r="I781" s="200"/>
    </row>
    <row r="782" spans="2:9" x14ac:dyDescent="0.2">
      <c r="B782" s="74"/>
      <c r="C782" s="105"/>
      <c r="D782" s="200"/>
      <c r="E782" s="105"/>
      <c r="F782" s="200"/>
      <c r="G782" s="105"/>
      <c r="H782" s="200"/>
      <c r="I782" s="200"/>
    </row>
    <row r="783" spans="2:9" x14ac:dyDescent="0.2">
      <c r="B783" s="74"/>
      <c r="C783" s="105"/>
      <c r="D783" s="200"/>
      <c r="E783" s="105"/>
      <c r="F783" s="200"/>
      <c r="G783" s="105"/>
      <c r="H783" s="200"/>
      <c r="I783" s="200"/>
    </row>
    <row r="784" spans="2:9" x14ac:dyDescent="0.2">
      <c r="B784" s="74"/>
      <c r="C784" s="105"/>
      <c r="D784" s="200"/>
      <c r="E784" s="105"/>
      <c r="F784" s="200"/>
      <c r="G784" s="105"/>
      <c r="H784" s="200"/>
      <c r="I784" s="200"/>
    </row>
    <row r="785" spans="2:9" x14ac:dyDescent="0.2">
      <c r="B785" s="74"/>
      <c r="C785" s="105"/>
      <c r="D785" s="200"/>
      <c r="E785" s="105"/>
      <c r="F785" s="200"/>
      <c r="G785" s="105"/>
      <c r="H785" s="200"/>
      <c r="I785" s="200"/>
    </row>
    <row r="786" spans="2:9" x14ac:dyDescent="0.2">
      <c r="B786" s="74"/>
      <c r="C786" s="105"/>
      <c r="D786" s="200"/>
      <c r="E786" s="105"/>
      <c r="F786" s="200"/>
      <c r="G786" s="105"/>
      <c r="H786" s="200"/>
      <c r="I786" s="200"/>
    </row>
    <row r="787" spans="2:9" x14ac:dyDescent="0.2">
      <c r="B787" s="74"/>
      <c r="C787" s="105"/>
      <c r="D787" s="200"/>
      <c r="E787" s="105"/>
      <c r="F787" s="200"/>
      <c r="G787" s="105"/>
      <c r="H787" s="200"/>
      <c r="I787" s="200"/>
    </row>
    <row r="788" spans="2:9" x14ac:dyDescent="0.2">
      <c r="B788" s="74"/>
      <c r="C788" s="105"/>
      <c r="D788" s="200"/>
      <c r="E788" s="105"/>
      <c r="F788" s="200"/>
      <c r="G788" s="105"/>
      <c r="H788" s="200"/>
      <c r="I788" s="200"/>
    </row>
    <row r="789" spans="2:9" x14ac:dyDescent="0.2">
      <c r="B789" s="74"/>
      <c r="C789" s="105"/>
      <c r="D789" s="200"/>
      <c r="E789" s="105"/>
      <c r="F789" s="200"/>
      <c r="G789" s="105"/>
      <c r="H789" s="200"/>
      <c r="I789" s="200"/>
    </row>
    <row r="790" spans="2:9" x14ac:dyDescent="0.2">
      <c r="B790" s="74"/>
      <c r="C790" s="105"/>
      <c r="D790" s="200"/>
      <c r="E790" s="105"/>
      <c r="F790" s="200"/>
      <c r="G790" s="105"/>
      <c r="H790" s="200"/>
      <c r="I790" s="200"/>
    </row>
    <row r="791" spans="2:9" x14ac:dyDescent="0.2">
      <c r="B791" s="74"/>
      <c r="C791" s="105"/>
      <c r="D791" s="200"/>
      <c r="E791" s="105"/>
      <c r="F791" s="200"/>
      <c r="G791" s="105"/>
      <c r="H791" s="200"/>
      <c r="I791" s="200"/>
    </row>
    <row r="792" spans="2:9" x14ac:dyDescent="0.2">
      <c r="B792" s="74"/>
      <c r="C792" s="105"/>
      <c r="D792" s="200"/>
      <c r="E792" s="105"/>
      <c r="F792" s="200"/>
      <c r="G792" s="105"/>
      <c r="H792" s="200"/>
      <c r="I792" s="200"/>
    </row>
    <row r="793" spans="2:9" x14ac:dyDescent="0.2">
      <c r="B793" s="74"/>
      <c r="C793" s="105"/>
      <c r="D793" s="200"/>
      <c r="E793" s="105"/>
      <c r="F793" s="200"/>
      <c r="G793" s="105"/>
      <c r="H793" s="200"/>
      <c r="I793" s="200"/>
    </row>
    <row r="794" spans="2:9" x14ac:dyDescent="0.2">
      <c r="B794" s="74"/>
      <c r="C794" s="105"/>
      <c r="D794" s="200"/>
      <c r="E794" s="105"/>
      <c r="F794" s="200"/>
      <c r="G794" s="105"/>
      <c r="H794" s="200"/>
      <c r="I794" s="200"/>
    </row>
    <row r="795" spans="2:9" x14ac:dyDescent="0.2">
      <c r="B795" s="74"/>
      <c r="C795" s="105"/>
      <c r="D795" s="200"/>
      <c r="E795" s="105"/>
      <c r="F795" s="200"/>
      <c r="G795" s="105"/>
      <c r="H795" s="200"/>
      <c r="I795" s="200"/>
    </row>
    <row r="796" spans="2:9" x14ac:dyDescent="0.2">
      <c r="B796" s="74"/>
      <c r="C796" s="105"/>
      <c r="D796" s="200"/>
      <c r="E796" s="105"/>
      <c r="F796" s="200"/>
      <c r="G796" s="105"/>
      <c r="H796" s="200"/>
      <c r="I796" s="200"/>
    </row>
    <row r="797" spans="2:9" x14ac:dyDescent="0.2">
      <c r="B797" s="74"/>
      <c r="C797" s="105"/>
      <c r="D797" s="200"/>
      <c r="E797" s="105"/>
      <c r="F797" s="200"/>
      <c r="G797" s="105"/>
      <c r="H797" s="200"/>
      <c r="I797" s="200"/>
    </row>
    <row r="798" spans="2:9" x14ac:dyDescent="0.2">
      <c r="B798" s="74"/>
      <c r="C798" s="105"/>
      <c r="D798" s="200"/>
      <c r="E798" s="105"/>
      <c r="F798" s="200"/>
      <c r="G798" s="105"/>
      <c r="H798" s="200"/>
      <c r="I798" s="200"/>
    </row>
    <row r="799" spans="2:9" x14ac:dyDescent="0.2">
      <c r="B799" s="74"/>
      <c r="C799" s="105"/>
      <c r="D799" s="200"/>
      <c r="E799" s="105"/>
      <c r="F799" s="200"/>
      <c r="G799" s="105"/>
      <c r="H799" s="200"/>
      <c r="I799" s="200"/>
    </row>
    <row r="800" spans="2:9" x14ac:dyDescent="0.2">
      <c r="B800" s="74"/>
      <c r="C800" s="105"/>
      <c r="D800" s="200"/>
      <c r="E800" s="105"/>
      <c r="F800" s="200"/>
      <c r="G800" s="105"/>
      <c r="H800" s="200"/>
      <c r="I800" s="200"/>
    </row>
    <row r="801" spans="2:9" x14ac:dyDescent="0.2">
      <c r="B801" s="74"/>
      <c r="C801" s="105"/>
      <c r="D801" s="200"/>
      <c r="E801" s="105"/>
      <c r="F801" s="200"/>
      <c r="G801" s="105"/>
      <c r="H801" s="200"/>
      <c r="I801" s="200"/>
    </row>
    <row r="802" spans="2:9" x14ac:dyDescent="0.2">
      <c r="B802" s="74"/>
      <c r="C802" s="105"/>
      <c r="D802" s="200"/>
      <c r="E802" s="105"/>
      <c r="F802" s="200"/>
      <c r="G802" s="105"/>
      <c r="H802" s="200"/>
      <c r="I802" s="200"/>
    </row>
    <row r="803" spans="2:9" x14ac:dyDescent="0.2">
      <c r="B803" s="74"/>
      <c r="C803" s="105"/>
      <c r="D803" s="200"/>
      <c r="E803" s="105"/>
      <c r="F803" s="200"/>
      <c r="G803" s="105"/>
      <c r="H803" s="200"/>
      <c r="I803" s="200"/>
    </row>
    <row r="804" spans="2:9" x14ac:dyDescent="0.2">
      <c r="B804" s="74"/>
      <c r="C804" s="105"/>
      <c r="D804" s="200"/>
      <c r="E804" s="105"/>
      <c r="F804" s="200"/>
      <c r="G804" s="105"/>
      <c r="H804" s="200"/>
      <c r="I804" s="200"/>
    </row>
    <row r="805" spans="2:9" x14ac:dyDescent="0.2">
      <c r="B805" s="74"/>
      <c r="C805" s="105"/>
      <c r="D805" s="200"/>
      <c r="E805" s="105"/>
      <c r="F805" s="200"/>
      <c r="G805" s="105"/>
      <c r="H805" s="200"/>
      <c r="I805" s="200"/>
    </row>
    <row r="806" spans="2:9" x14ac:dyDescent="0.2">
      <c r="B806" s="74"/>
      <c r="C806" s="105"/>
      <c r="D806" s="200"/>
      <c r="E806" s="105"/>
      <c r="F806" s="200"/>
      <c r="G806" s="105"/>
      <c r="H806" s="200"/>
      <c r="I806" s="200"/>
    </row>
    <row r="807" spans="2:9" x14ac:dyDescent="0.2">
      <c r="B807" s="74"/>
      <c r="C807" s="105"/>
      <c r="D807" s="200"/>
      <c r="E807" s="105"/>
      <c r="F807" s="200"/>
      <c r="G807" s="105"/>
      <c r="H807" s="200"/>
      <c r="I807" s="200"/>
    </row>
    <row r="808" spans="2:9" x14ac:dyDescent="0.2">
      <c r="B808" s="74"/>
      <c r="C808" s="105"/>
      <c r="D808" s="200"/>
      <c r="E808" s="105"/>
      <c r="F808" s="200"/>
      <c r="G808" s="105"/>
      <c r="H808" s="200"/>
      <c r="I808" s="200"/>
    </row>
    <row r="809" spans="2:9" x14ac:dyDescent="0.2">
      <c r="B809" s="74"/>
      <c r="C809" s="105"/>
      <c r="D809" s="200"/>
      <c r="E809" s="105"/>
      <c r="F809" s="200"/>
      <c r="G809" s="105"/>
      <c r="H809" s="200"/>
      <c r="I809" s="200"/>
    </row>
    <row r="810" spans="2:9" x14ac:dyDescent="0.2">
      <c r="B810" s="74"/>
      <c r="C810" s="105"/>
      <c r="D810" s="200"/>
      <c r="E810" s="105"/>
      <c r="F810" s="200"/>
      <c r="G810" s="105"/>
      <c r="H810" s="200"/>
      <c r="I810" s="200"/>
    </row>
    <row r="811" spans="2:9" x14ac:dyDescent="0.2">
      <c r="B811" s="74"/>
      <c r="C811" s="105"/>
      <c r="D811" s="200"/>
      <c r="E811" s="105"/>
      <c r="F811" s="200"/>
      <c r="G811" s="105"/>
      <c r="H811" s="200"/>
      <c r="I811" s="200"/>
    </row>
    <row r="812" spans="2:9" x14ac:dyDescent="0.2">
      <c r="B812" s="74"/>
      <c r="C812" s="105"/>
      <c r="D812" s="200"/>
      <c r="E812" s="105"/>
      <c r="F812" s="200"/>
      <c r="G812" s="105"/>
      <c r="H812" s="200"/>
      <c r="I812" s="200"/>
    </row>
    <row r="813" spans="2:9" x14ac:dyDescent="0.2">
      <c r="B813" s="74"/>
      <c r="C813" s="105"/>
      <c r="D813" s="200"/>
      <c r="E813" s="105"/>
      <c r="F813" s="200"/>
      <c r="G813" s="105"/>
      <c r="H813" s="200"/>
      <c r="I813" s="200"/>
    </row>
    <row r="814" spans="2:9" x14ac:dyDescent="0.2">
      <c r="B814" s="74"/>
      <c r="C814" s="105"/>
      <c r="D814" s="200"/>
      <c r="E814" s="105"/>
      <c r="F814" s="200"/>
      <c r="G814" s="105"/>
      <c r="H814" s="200"/>
      <c r="I814" s="200"/>
    </row>
    <row r="815" spans="2:9" x14ac:dyDescent="0.2">
      <c r="B815" s="74"/>
      <c r="C815" s="105"/>
      <c r="D815" s="200"/>
      <c r="E815" s="105"/>
      <c r="F815" s="200"/>
      <c r="G815" s="105"/>
      <c r="H815" s="200"/>
      <c r="I815" s="200"/>
    </row>
    <row r="816" spans="2:9" x14ac:dyDescent="0.2">
      <c r="B816" s="74"/>
      <c r="C816" s="105"/>
      <c r="D816" s="200"/>
      <c r="E816" s="105"/>
      <c r="F816" s="200"/>
      <c r="G816" s="105"/>
      <c r="H816" s="200"/>
      <c r="I816" s="200"/>
    </row>
    <row r="817" spans="2:9" x14ac:dyDescent="0.2">
      <c r="B817" s="74"/>
      <c r="C817" s="105"/>
      <c r="D817" s="200"/>
      <c r="E817" s="105"/>
      <c r="F817" s="200"/>
      <c r="G817" s="105"/>
      <c r="H817" s="200"/>
      <c r="I817" s="200"/>
    </row>
    <row r="818" spans="2:9" x14ac:dyDescent="0.2">
      <c r="B818" s="74"/>
      <c r="C818" s="105"/>
      <c r="D818" s="200"/>
      <c r="E818" s="105"/>
      <c r="F818" s="200"/>
      <c r="G818" s="105"/>
      <c r="H818" s="200"/>
      <c r="I818" s="200"/>
    </row>
    <row r="819" spans="2:9" x14ac:dyDescent="0.2">
      <c r="B819" s="74"/>
      <c r="C819" s="105"/>
      <c r="D819" s="200"/>
      <c r="E819" s="105"/>
      <c r="F819" s="200"/>
      <c r="G819" s="105"/>
      <c r="H819" s="200"/>
      <c r="I819" s="200"/>
    </row>
    <row r="820" spans="2:9" x14ac:dyDescent="0.2">
      <c r="B820" s="74"/>
      <c r="C820" s="105"/>
      <c r="D820" s="200"/>
      <c r="E820" s="105"/>
      <c r="F820" s="200"/>
      <c r="G820" s="105"/>
      <c r="H820" s="200"/>
      <c r="I820" s="200"/>
    </row>
    <row r="821" spans="2:9" x14ac:dyDescent="0.2">
      <c r="B821" s="74"/>
      <c r="C821" s="105"/>
      <c r="D821" s="200"/>
      <c r="E821" s="105"/>
      <c r="F821" s="200"/>
      <c r="G821" s="105"/>
      <c r="H821" s="200"/>
      <c r="I821" s="200"/>
    </row>
    <row r="822" spans="2:9" x14ac:dyDescent="0.2">
      <c r="B822" s="74"/>
      <c r="C822" s="105"/>
      <c r="D822" s="200"/>
      <c r="E822" s="105"/>
      <c r="F822" s="200"/>
      <c r="G822" s="105"/>
      <c r="H822" s="200"/>
      <c r="I822" s="200"/>
    </row>
    <row r="823" spans="2:9" x14ac:dyDescent="0.2">
      <c r="B823" s="74"/>
      <c r="C823" s="105"/>
      <c r="D823" s="200"/>
      <c r="E823" s="105"/>
      <c r="F823" s="200"/>
      <c r="G823" s="105"/>
      <c r="H823" s="200"/>
      <c r="I823" s="200"/>
    </row>
    <row r="824" spans="2:9" x14ac:dyDescent="0.2">
      <c r="B824" s="74"/>
      <c r="C824" s="105"/>
      <c r="D824" s="200"/>
      <c r="E824" s="105"/>
      <c r="F824" s="200"/>
      <c r="G824" s="105"/>
      <c r="H824" s="200"/>
      <c r="I824" s="200"/>
    </row>
    <row r="825" spans="2:9" x14ac:dyDescent="0.2">
      <c r="B825" s="74"/>
      <c r="C825" s="105"/>
      <c r="D825" s="200"/>
      <c r="E825" s="105"/>
      <c r="F825" s="200"/>
      <c r="G825" s="105"/>
      <c r="H825" s="200"/>
      <c r="I825" s="200"/>
    </row>
    <row r="826" spans="2:9" x14ac:dyDescent="0.2">
      <c r="B826" s="74"/>
      <c r="C826" s="105"/>
      <c r="D826" s="200"/>
      <c r="E826" s="105"/>
      <c r="F826" s="200"/>
      <c r="G826" s="105"/>
      <c r="H826" s="200"/>
      <c r="I826" s="200"/>
    </row>
    <row r="827" spans="2:9" x14ac:dyDescent="0.2">
      <c r="B827" s="74"/>
      <c r="C827" s="105"/>
      <c r="D827" s="200"/>
      <c r="E827" s="105"/>
      <c r="F827" s="200"/>
      <c r="G827" s="105"/>
      <c r="H827" s="200"/>
      <c r="I827" s="200"/>
    </row>
    <row r="828" spans="2:9" x14ac:dyDescent="0.2">
      <c r="B828" s="74"/>
      <c r="C828" s="105"/>
      <c r="D828" s="200"/>
      <c r="E828" s="105"/>
      <c r="F828" s="200"/>
      <c r="G828" s="105"/>
      <c r="H828" s="200"/>
      <c r="I828" s="200"/>
    </row>
    <row r="829" spans="2:9" x14ac:dyDescent="0.2">
      <c r="B829" s="74"/>
      <c r="C829" s="105"/>
      <c r="D829" s="200"/>
      <c r="E829" s="105"/>
      <c r="F829" s="200"/>
      <c r="G829" s="105"/>
      <c r="H829" s="200"/>
      <c r="I829" s="200"/>
    </row>
    <row r="830" spans="2:9" x14ac:dyDescent="0.2">
      <c r="B830" s="74"/>
      <c r="C830" s="105"/>
      <c r="D830" s="200"/>
      <c r="E830" s="105"/>
      <c r="F830" s="200"/>
      <c r="G830" s="105"/>
      <c r="H830" s="200"/>
      <c r="I830" s="200"/>
    </row>
    <row r="831" spans="2:9" x14ac:dyDescent="0.2">
      <c r="B831" s="74"/>
      <c r="C831" s="105"/>
      <c r="D831" s="200"/>
      <c r="E831" s="105"/>
      <c r="F831" s="200"/>
      <c r="G831" s="105"/>
      <c r="H831" s="200"/>
      <c r="I831" s="200"/>
    </row>
    <row r="832" spans="2:9" x14ac:dyDescent="0.2">
      <c r="B832" s="74"/>
      <c r="C832" s="105"/>
      <c r="D832" s="200"/>
      <c r="E832" s="105"/>
      <c r="F832" s="200"/>
      <c r="G832" s="105"/>
      <c r="H832" s="200"/>
      <c r="I832" s="200"/>
    </row>
    <row r="833" spans="2:9" x14ac:dyDescent="0.2">
      <c r="B833" s="74"/>
      <c r="C833" s="105"/>
      <c r="D833" s="200"/>
      <c r="E833" s="105"/>
      <c r="F833" s="200"/>
      <c r="G833" s="105"/>
      <c r="H833" s="200"/>
      <c r="I833" s="200"/>
    </row>
    <row r="834" spans="2:9" x14ac:dyDescent="0.2">
      <c r="B834" s="74"/>
      <c r="C834" s="105"/>
      <c r="D834" s="200"/>
      <c r="E834" s="105"/>
      <c r="F834" s="200"/>
      <c r="G834" s="105"/>
      <c r="H834" s="200"/>
      <c r="I834" s="200"/>
    </row>
    <row r="835" spans="2:9" x14ac:dyDescent="0.2">
      <c r="B835" s="74"/>
      <c r="C835" s="105"/>
      <c r="D835" s="200"/>
      <c r="E835" s="105"/>
      <c r="F835" s="200"/>
      <c r="G835" s="105"/>
      <c r="H835" s="200"/>
      <c r="I835" s="200"/>
    </row>
    <row r="836" spans="2:9" x14ac:dyDescent="0.2">
      <c r="B836" s="74"/>
      <c r="C836" s="105"/>
      <c r="D836" s="200"/>
      <c r="E836" s="105"/>
      <c r="F836" s="200"/>
      <c r="G836" s="105"/>
      <c r="H836" s="200"/>
      <c r="I836" s="200"/>
    </row>
    <row r="837" spans="2:9" x14ac:dyDescent="0.2">
      <c r="B837" s="74"/>
      <c r="C837" s="105"/>
      <c r="D837" s="200"/>
      <c r="E837" s="105"/>
      <c r="F837" s="200"/>
      <c r="G837" s="105"/>
      <c r="H837" s="200"/>
      <c r="I837" s="200"/>
    </row>
    <row r="838" spans="2:9" x14ac:dyDescent="0.2">
      <c r="B838" s="74"/>
      <c r="C838" s="105"/>
      <c r="D838" s="200"/>
      <c r="E838" s="105"/>
      <c r="F838" s="200"/>
      <c r="G838" s="105"/>
      <c r="H838" s="200"/>
      <c r="I838" s="200"/>
    </row>
    <row r="839" spans="2:9" x14ac:dyDescent="0.2">
      <c r="B839" s="74"/>
      <c r="C839" s="105"/>
      <c r="D839" s="200"/>
      <c r="E839" s="105"/>
      <c r="F839" s="200"/>
      <c r="G839" s="105"/>
      <c r="H839" s="200"/>
      <c r="I839" s="200"/>
    </row>
    <row r="840" spans="2:9" x14ac:dyDescent="0.2">
      <c r="B840" s="74"/>
      <c r="C840" s="105"/>
      <c r="D840" s="200"/>
      <c r="E840" s="105"/>
      <c r="F840" s="200"/>
      <c r="G840" s="105"/>
      <c r="H840" s="200"/>
      <c r="I840" s="200"/>
    </row>
    <row r="841" spans="2:9" x14ac:dyDescent="0.2">
      <c r="B841" s="74"/>
      <c r="C841" s="105"/>
      <c r="D841" s="200"/>
      <c r="E841" s="105"/>
      <c r="F841" s="200"/>
      <c r="G841" s="105"/>
      <c r="H841" s="200"/>
      <c r="I841" s="200"/>
    </row>
    <row r="842" spans="2:9" x14ac:dyDescent="0.2">
      <c r="B842" s="74"/>
      <c r="C842" s="105"/>
      <c r="D842" s="200"/>
      <c r="E842" s="105"/>
      <c r="F842" s="200"/>
      <c r="G842" s="105"/>
      <c r="H842" s="200"/>
      <c r="I842" s="200"/>
    </row>
    <row r="843" spans="2:9" x14ac:dyDescent="0.2">
      <c r="B843" s="74"/>
      <c r="C843" s="105"/>
      <c r="D843" s="200"/>
      <c r="E843" s="105"/>
      <c r="F843" s="200"/>
      <c r="G843" s="105"/>
      <c r="H843" s="200"/>
      <c r="I843" s="200"/>
    </row>
    <row r="844" spans="2:9" x14ac:dyDescent="0.2">
      <c r="B844" s="74"/>
      <c r="C844" s="105"/>
      <c r="D844" s="200"/>
      <c r="E844" s="105"/>
      <c r="F844" s="200"/>
      <c r="G844" s="105"/>
      <c r="H844" s="200"/>
      <c r="I844" s="200"/>
    </row>
    <row r="845" spans="2:9" x14ac:dyDescent="0.2">
      <c r="B845" s="74"/>
      <c r="C845" s="105"/>
      <c r="D845" s="200"/>
      <c r="E845" s="105"/>
      <c r="F845" s="200"/>
      <c r="G845" s="105"/>
      <c r="H845" s="200"/>
      <c r="I845" s="200"/>
    </row>
    <row r="846" spans="2:9" x14ac:dyDescent="0.2">
      <c r="B846" s="74"/>
      <c r="C846" s="105"/>
      <c r="D846" s="200"/>
      <c r="E846" s="105"/>
      <c r="F846" s="200"/>
      <c r="G846" s="105"/>
      <c r="H846" s="200"/>
      <c r="I846" s="200"/>
    </row>
    <row r="847" spans="2:9" x14ac:dyDescent="0.2">
      <c r="B847" s="74"/>
      <c r="C847" s="105"/>
      <c r="D847" s="200"/>
      <c r="E847" s="105"/>
      <c r="F847" s="200"/>
      <c r="G847" s="105"/>
      <c r="H847" s="200"/>
      <c r="I847" s="200"/>
    </row>
    <row r="848" spans="2:9" x14ac:dyDescent="0.2">
      <c r="B848" s="74"/>
      <c r="C848" s="105"/>
      <c r="D848" s="200"/>
      <c r="E848" s="105"/>
      <c r="F848" s="200"/>
      <c r="G848" s="105"/>
      <c r="H848" s="200"/>
      <c r="I848" s="200"/>
    </row>
    <row r="849" spans="2:9" x14ac:dyDescent="0.2">
      <c r="B849" s="74"/>
      <c r="C849" s="105"/>
      <c r="D849" s="200"/>
      <c r="E849" s="105"/>
      <c r="F849" s="200"/>
      <c r="G849" s="105"/>
      <c r="H849" s="200"/>
      <c r="I849" s="200"/>
    </row>
    <row r="850" spans="2:9" x14ac:dyDescent="0.2">
      <c r="B850" s="74"/>
      <c r="C850" s="105"/>
      <c r="D850" s="200"/>
      <c r="E850" s="105"/>
      <c r="F850" s="200"/>
      <c r="G850" s="105"/>
      <c r="H850" s="200"/>
      <c r="I850" s="200"/>
    </row>
    <row r="851" spans="2:9" x14ac:dyDescent="0.2">
      <c r="B851" s="74"/>
      <c r="C851" s="105"/>
      <c r="D851" s="200"/>
      <c r="E851" s="105"/>
      <c r="F851" s="200"/>
      <c r="G851" s="105"/>
      <c r="H851" s="200"/>
      <c r="I851" s="200"/>
    </row>
    <row r="852" spans="2:9" x14ac:dyDescent="0.2">
      <c r="B852" s="74"/>
      <c r="C852" s="105"/>
      <c r="D852" s="200"/>
      <c r="E852" s="105"/>
      <c r="F852" s="200"/>
      <c r="G852" s="105"/>
      <c r="H852" s="200"/>
      <c r="I852" s="200"/>
    </row>
    <row r="853" spans="2:9" x14ac:dyDescent="0.2">
      <c r="B853" s="74"/>
      <c r="C853" s="105"/>
      <c r="D853" s="200"/>
      <c r="E853" s="105"/>
      <c r="F853" s="200"/>
      <c r="G853" s="105"/>
      <c r="H853" s="200"/>
      <c r="I853" s="200"/>
    </row>
    <row r="854" spans="2:9" x14ac:dyDescent="0.2">
      <c r="B854" s="74"/>
      <c r="C854" s="105"/>
      <c r="D854" s="200"/>
      <c r="E854" s="105"/>
      <c r="F854" s="200"/>
      <c r="G854" s="105"/>
      <c r="H854" s="200"/>
      <c r="I854" s="200"/>
    </row>
    <row r="855" spans="2:9" x14ac:dyDescent="0.2">
      <c r="B855" s="74"/>
      <c r="C855" s="105"/>
      <c r="D855" s="200"/>
      <c r="E855" s="105"/>
      <c r="F855" s="200"/>
      <c r="G855" s="105"/>
      <c r="H855" s="200"/>
      <c r="I855" s="200"/>
    </row>
    <row r="856" spans="2:9" x14ac:dyDescent="0.2">
      <c r="B856" s="74"/>
      <c r="C856" s="105"/>
      <c r="D856" s="200"/>
      <c r="E856" s="105"/>
      <c r="F856" s="200"/>
      <c r="G856" s="105"/>
      <c r="H856" s="200"/>
      <c r="I856" s="200"/>
    </row>
    <row r="857" spans="2:9" x14ac:dyDescent="0.2">
      <c r="B857" s="74"/>
      <c r="C857" s="105"/>
      <c r="D857" s="200"/>
      <c r="E857" s="105"/>
      <c r="F857" s="200"/>
      <c r="G857" s="105"/>
      <c r="H857" s="200"/>
      <c r="I857" s="200"/>
    </row>
    <row r="858" spans="2:9" x14ac:dyDescent="0.2">
      <c r="B858" s="74"/>
      <c r="C858" s="105"/>
      <c r="D858" s="200"/>
      <c r="E858" s="105"/>
      <c r="F858" s="200"/>
      <c r="G858" s="105"/>
      <c r="H858" s="200"/>
      <c r="I858" s="200"/>
    </row>
    <row r="859" spans="2:9" x14ac:dyDescent="0.2">
      <c r="B859" s="74"/>
      <c r="C859" s="105"/>
      <c r="D859" s="200"/>
      <c r="E859" s="105"/>
      <c r="F859" s="200"/>
      <c r="G859" s="105"/>
      <c r="H859" s="200"/>
      <c r="I859" s="200"/>
    </row>
    <row r="860" spans="2:9" x14ac:dyDescent="0.2">
      <c r="B860" s="74"/>
      <c r="C860" s="105"/>
      <c r="D860" s="200"/>
      <c r="E860" s="105"/>
      <c r="F860" s="200"/>
      <c r="G860" s="105"/>
      <c r="H860" s="200"/>
      <c r="I860" s="200"/>
    </row>
    <row r="861" spans="2:9" x14ac:dyDescent="0.2">
      <c r="B861" s="74"/>
      <c r="C861" s="105"/>
      <c r="D861" s="200"/>
      <c r="E861" s="105"/>
      <c r="F861" s="200"/>
      <c r="G861" s="105"/>
      <c r="H861" s="200"/>
      <c r="I861" s="200"/>
    </row>
    <row r="862" spans="2:9" x14ac:dyDescent="0.2">
      <c r="B862" s="74"/>
      <c r="C862" s="105"/>
      <c r="D862" s="200"/>
      <c r="E862" s="105"/>
      <c r="F862" s="200"/>
      <c r="G862" s="105"/>
      <c r="H862" s="200"/>
      <c r="I862" s="200"/>
    </row>
    <row r="863" spans="2:9" x14ac:dyDescent="0.2">
      <c r="B863" s="74"/>
      <c r="C863" s="105"/>
      <c r="D863" s="200"/>
      <c r="E863" s="105"/>
      <c r="F863" s="200"/>
      <c r="G863" s="105"/>
      <c r="H863" s="200"/>
      <c r="I863" s="200"/>
    </row>
    <row r="864" spans="2:9" x14ac:dyDescent="0.2">
      <c r="B864" s="74"/>
      <c r="C864" s="105"/>
      <c r="D864" s="200"/>
      <c r="E864" s="105"/>
      <c r="F864" s="200"/>
      <c r="G864" s="105"/>
      <c r="H864" s="200"/>
      <c r="I864" s="200"/>
    </row>
    <row r="865" spans="2:9" x14ac:dyDescent="0.2">
      <c r="B865" s="74"/>
      <c r="C865" s="105"/>
      <c r="D865" s="200"/>
      <c r="E865" s="105"/>
      <c r="F865" s="200"/>
      <c r="G865" s="105"/>
      <c r="H865" s="200"/>
      <c r="I865" s="200"/>
    </row>
    <row r="866" spans="2:9" x14ac:dyDescent="0.2">
      <c r="B866" s="74"/>
      <c r="C866" s="105"/>
      <c r="D866" s="200"/>
      <c r="E866" s="105"/>
      <c r="F866" s="200"/>
      <c r="G866" s="105"/>
      <c r="H866" s="200"/>
      <c r="I866" s="200"/>
    </row>
    <row r="867" spans="2:9" x14ac:dyDescent="0.2">
      <c r="B867" s="74"/>
      <c r="C867" s="105"/>
      <c r="D867" s="200"/>
      <c r="E867" s="105"/>
      <c r="F867" s="200"/>
      <c r="G867" s="105"/>
      <c r="H867" s="200"/>
      <c r="I867" s="200"/>
    </row>
    <row r="868" spans="2:9" x14ac:dyDescent="0.2">
      <c r="B868" s="74"/>
      <c r="C868" s="105"/>
      <c r="D868" s="200"/>
      <c r="E868" s="105"/>
      <c r="F868" s="200"/>
      <c r="G868" s="105"/>
      <c r="H868" s="200"/>
      <c r="I868" s="200"/>
    </row>
    <row r="869" spans="2:9" x14ac:dyDescent="0.2">
      <c r="B869" s="74"/>
      <c r="C869" s="105"/>
      <c r="D869" s="200"/>
      <c r="E869" s="105"/>
      <c r="F869" s="200"/>
      <c r="G869" s="105"/>
      <c r="H869" s="200"/>
      <c r="I869" s="200"/>
    </row>
    <row r="870" spans="2:9" x14ac:dyDescent="0.2">
      <c r="B870" s="74"/>
      <c r="C870" s="105"/>
      <c r="D870" s="200"/>
      <c r="E870" s="105"/>
      <c r="F870" s="200"/>
      <c r="G870" s="105"/>
      <c r="H870" s="200"/>
      <c r="I870" s="200"/>
    </row>
    <row r="871" spans="2:9" x14ac:dyDescent="0.2">
      <c r="B871" s="74"/>
      <c r="C871" s="105"/>
      <c r="D871" s="200"/>
      <c r="E871" s="105"/>
      <c r="F871" s="200"/>
      <c r="G871" s="105"/>
      <c r="H871" s="200"/>
      <c r="I871" s="200"/>
    </row>
    <row r="872" spans="2:9" x14ac:dyDescent="0.2">
      <c r="B872" s="74"/>
      <c r="C872" s="105"/>
      <c r="D872" s="200"/>
      <c r="E872" s="105"/>
      <c r="F872" s="200"/>
      <c r="G872" s="105"/>
      <c r="H872" s="200"/>
      <c r="I872" s="200"/>
    </row>
    <row r="873" spans="2:9" x14ac:dyDescent="0.2">
      <c r="B873" s="74"/>
      <c r="C873" s="105"/>
      <c r="D873" s="200"/>
      <c r="E873" s="105"/>
      <c r="F873" s="200"/>
      <c r="G873" s="105"/>
      <c r="H873" s="200"/>
      <c r="I873" s="200"/>
    </row>
    <row r="874" spans="2:9" x14ac:dyDescent="0.2">
      <c r="B874" s="74"/>
      <c r="C874" s="105"/>
      <c r="D874" s="200"/>
      <c r="E874" s="105"/>
      <c r="F874" s="200"/>
      <c r="G874" s="105"/>
      <c r="H874" s="200"/>
      <c r="I874" s="200"/>
    </row>
    <row r="875" spans="2:9" x14ac:dyDescent="0.2">
      <c r="B875" s="74"/>
      <c r="C875" s="105"/>
      <c r="D875" s="200"/>
      <c r="E875" s="105"/>
      <c r="F875" s="200"/>
      <c r="G875" s="105"/>
      <c r="H875" s="200"/>
      <c r="I875" s="200"/>
    </row>
    <row r="876" spans="2:9" x14ac:dyDescent="0.2">
      <c r="B876" s="74"/>
      <c r="C876" s="105"/>
      <c r="D876" s="200"/>
      <c r="E876" s="105"/>
      <c r="F876" s="200"/>
      <c r="G876" s="105"/>
      <c r="H876" s="200"/>
      <c r="I876" s="200"/>
    </row>
    <row r="877" spans="2:9" x14ac:dyDescent="0.2">
      <c r="B877" s="74"/>
      <c r="C877" s="105"/>
      <c r="D877" s="200"/>
      <c r="E877" s="105"/>
      <c r="F877" s="200"/>
      <c r="G877" s="105"/>
      <c r="H877" s="200"/>
      <c r="I877" s="200"/>
    </row>
    <row r="878" spans="2:9" x14ac:dyDescent="0.2">
      <c r="B878" s="74"/>
      <c r="C878" s="105"/>
      <c r="D878" s="200"/>
      <c r="E878" s="105"/>
      <c r="F878" s="200"/>
      <c r="G878" s="105"/>
      <c r="H878" s="200"/>
      <c r="I878" s="200"/>
    </row>
    <row r="879" spans="2:9" x14ac:dyDescent="0.2">
      <c r="B879" s="74"/>
      <c r="C879" s="105"/>
      <c r="D879" s="200"/>
      <c r="E879" s="105"/>
      <c r="F879" s="200"/>
      <c r="G879" s="105"/>
      <c r="H879" s="200"/>
      <c r="I879" s="200"/>
    </row>
    <row r="880" spans="2:9" x14ac:dyDescent="0.2">
      <c r="B880" s="74"/>
      <c r="C880" s="105"/>
      <c r="D880" s="200"/>
      <c r="E880" s="105"/>
      <c r="F880" s="200"/>
      <c r="G880" s="105"/>
      <c r="H880" s="200"/>
      <c r="I880" s="200"/>
    </row>
    <row r="881" spans="2:9" x14ac:dyDescent="0.2">
      <c r="B881" s="74"/>
      <c r="C881" s="105"/>
      <c r="D881" s="200"/>
      <c r="E881" s="105"/>
      <c r="F881" s="200"/>
      <c r="G881" s="105"/>
      <c r="H881" s="200"/>
      <c r="I881" s="200"/>
    </row>
    <row r="882" spans="2:9" x14ac:dyDescent="0.2">
      <c r="B882" s="74"/>
      <c r="C882" s="105"/>
      <c r="D882" s="200"/>
      <c r="E882" s="105"/>
      <c r="F882" s="200"/>
      <c r="G882" s="105"/>
      <c r="H882" s="200"/>
      <c r="I882" s="200"/>
    </row>
    <row r="883" spans="2:9" x14ac:dyDescent="0.2">
      <c r="B883" s="74"/>
      <c r="C883" s="105"/>
      <c r="D883" s="200"/>
      <c r="E883" s="105"/>
      <c r="F883" s="200"/>
      <c r="G883" s="105"/>
      <c r="H883" s="200"/>
      <c r="I883" s="200"/>
    </row>
    <row r="884" spans="2:9" x14ac:dyDescent="0.2">
      <c r="B884" s="74"/>
      <c r="C884" s="105"/>
      <c r="D884" s="200"/>
      <c r="E884" s="105"/>
      <c r="F884" s="200"/>
      <c r="G884" s="105"/>
      <c r="H884" s="200"/>
      <c r="I884" s="200"/>
    </row>
    <row r="885" spans="2:9" x14ac:dyDescent="0.2">
      <c r="B885" s="74"/>
      <c r="C885" s="105"/>
      <c r="D885" s="200"/>
      <c r="E885" s="105"/>
      <c r="F885" s="200"/>
      <c r="G885" s="105"/>
      <c r="H885" s="200"/>
      <c r="I885" s="200"/>
    </row>
    <row r="886" spans="2:9" x14ac:dyDescent="0.2">
      <c r="B886" s="74"/>
      <c r="C886" s="105"/>
      <c r="D886" s="200"/>
      <c r="E886" s="105"/>
      <c r="F886" s="200"/>
      <c r="G886" s="105"/>
      <c r="H886" s="200"/>
      <c r="I886" s="200"/>
    </row>
    <row r="887" spans="2:9" x14ac:dyDescent="0.2">
      <c r="B887" s="74"/>
      <c r="C887" s="105"/>
      <c r="D887" s="200"/>
      <c r="E887" s="105"/>
      <c r="F887" s="200"/>
      <c r="G887" s="105"/>
      <c r="H887" s="200"/>
      <c r="I887" s="200"/>
    </row>
    <row r="888" spans="2:9" x14ac:dyDescent="0.2">
      <c r="B888" s="74"/>
      <c r="C888" s="105"/>
      <c r="D888" s="200"/>
      <c r="E888" s="105"/>
      <c r="F888" s="200"/>
      <c r="G888" s="105"/>
      <c r="H888" s="200"/>
      <c r="I888" s="200"/>
    </row>
    <row r="889" spans="2:9" x14ac:dyDescent="0.2">
      <c r="B889" s="74"/>
      <c r="C889" s="105"/>
      <c r="D889" s="200"/>
      <c r="E889" s="105"/>
      <c r="F889" s="200"/>
      <c r="G889" s="105"/>
      <c r="H889" s="200"/>
      <c r="I889" s="200"/>
    </row>
    <row r="890" spans="2:9" x14ac:dyDescent="0.2">
      <c r="B890" s="74"/>
      <c r="C890" s="105"/>
      <c r="D890" s="200"/>
      <c r="E890" s="105"/>
      <c r="F890" s="200"/>
      <c r="G890" s="105"/>
      <c r="H890" s="200"/>
      <c r="I890" s="200"/>
    </row>
    <row r="891" spans="2:9" x14ac:dyDescent="0.2">
      <c r="B891" s="74"/>
      <c r="C891" s="105"/>
      <c r="D891" s="200"/>
      <c r="E891" s="105"/>
      <c r="F891" s="200"/>
      <c r="G891" s="105"/>
      <c r="H891" s="200"/>
      <c r="I891" s="200"/>
    </row>
    <row r="892" spans="2:9" x14ac:dyDescent="0.2">
      <c r="B892" s="74"/>
      <c r="C892" s="105"/>
      <c r="D892" s="200"/>
      <c r="E892" s="105"/>
      <c r="F892" s="200"/>
      <c r="G892" s="105"/>
      <c r="H892" s="200"/>
      <c r="I892" s="200"/>
    </row>
    <row r="893" spans="2:9" x14ac:dyDescent="0.2">
      <c r="B893" s="74"/>
      <c r="C893" s="105"/>
      <c r="D893" s="200"/>
      <c r="E893" s="105"/>
      <c r="F893" s="200"/>
      <c r="G893" s="105"/>
      <c r="H893" s="200"/>
      <c r="I893" s="200"/>
    </row>
    <row r="894" spans="2:9" x14ac:dyDescent="0.2">
      <c r="B894" s="74"/>
      <c r="C894" s="105"/>
      <c r="D894" s="200"/>
      <c r="E894" s="105"/>
      <c r="F894" s="200"/>
      <c r="G894" s="105"/>
      <c r="H894" s="200"/>
      <c r="I894" s="200"/>
    </row>
    <row r="895" spans="2:9" x14ac:dyDescent="0.2">
      <c r="B895" s="74"/>
      <c r="C895" s="105"/>
      <c r="D895" s="200"/>
      <c r="E895" s="105"/>
      <c r="F895" s="200"/>
      <c r="G895" s="105"/>
      <c r="H895" s="200"/>
      <c r="I895" s="200"/>
    </row>
    <row r="896" spans="2:9" x14ac:dyDescent="0.2">
      <c r="B896" s="74"/>
      <c r="C896" s="105"/>
      <c r="D896" s="200"/>
      <c r="E896" s="105"/>
      <c r="F896" s="200"/>
      <c r="G896" s="105"/>
      <c r="H896" s="200"/>
      <c r="I896" s="200"/>
    </row>
    <row r="897" spans="2:9" x14ac:dyDescent="0.2">
      <c r="B897" s="74"/>
      <c r="C897" s="105"/>
      <c r="D897" s="200"/>
      <c r="E897" s="105"/>
      <c r="F897" s="200"/>
      <c r="G897" s="105"/>
      <c r="H897" s="200"/>
      <c r="I897" s="200"/>
    </row>
    <row r="898" spans="2:9" x14ac:dyDescent="0.2">
      <c r="B898" s="74"/>
      <c r="C898" s="105"/>
      <c r="D898" s="200"/>
      <c r="E898" s="105"/>
      <c r="F898" s="200"/>
      <c r="G898" s="105"/>
      <c r="H898" s="200"/>
      <c r="I898" s="200"/>
    </row>
    <row r="899" spans="2:9" x14ac:dyDescent="0.2">
      <c r="B899" s="74"/>
      <c r="C899" s="105"/>
      <c r="D899" s="200"/>
      <c r="E899" s="105"/>
      <c r="F899" s="200"/>
      <c r="G899" s="105"/>
      <c r="H899" s="200"/>
      <c r="I899" s="200"/>
    </row>
    <row r="900" spans="2:9" x14ac:dyDescent="0.2">
      <c r="B900" s="74"/>
      <c r="C900" s="105"/>
      <c r="D900" s="200"/>
      <c r="E900" s="105"/>
      <c r="F900" s="200"/>
      <c r="G900" s="105"/>
      <c r="H900" s="200"/>
      <c r="I900" s="200"/>
    </row>
    <row r="901" spans="2:9" x14ac:dyDescent="0.2">
      <c r="B901" s="74"/>
      <c r="C901" s="105"/>
      <c r="D901" s="200"/>
      <c r="E901" s="105"/>
      <c r="F901" s="200"/>
      <c r="G901" s="105"/>
      <c r="H901" s="200"/>
      <c r="I901" s="200"/>
    </row>
    <row r="902" spans="2:9" x14ac:dyDescent="0.2">
      <c r="B902" s="74"/>
      <c r="C902" s="105"/>
      <c r="D902" s="200"/>
      <c r="E902" s="105"/>
      <c r="F902" s="200"/>
      <c r="G902" s="105"/>
      <c r="H902" s="200"/>
      <c r="I902" s="200"/>
    </row>
    <row r="903" spans="2:9" x14ac:dyDescent="0.2">
      <c r="B903" s="74"/>
      <c r="C903" s="105"/>
      <c r="D903" s="200"/>
      <c r="E903" s="105"/>
      <c r="F903" s="200"/>
      <c r="G903" s="105"/>
      <c r="H903" s="200"/>
      <c r="I903" s="200"/>
    </row>
    <row r="904" spans="2:9" x14ac:dyDescent="0.2">
      <c r="B904" s="74"/>
      <c r="C904" s="105"/>
      <c r="D904" s="200"/>
      <c r="E904" s="105"/>
      <c r="F904" s="200"/>
      <c r="G904" s="105"/>
      <c r="H904" s="200"/>
      <c r="I904" s="200"/>
    </row>
    <row r="905" spans="2:9" x14ac:dyDescent="0.2">
      <c r="B905" s="74"/>
      <c r="C905" s="105"/>
      <c r="D905" s="200"/>
      <c r="E905" s="105"/>
      <c r="F905" s="200"/>
      <c r="G905" s="105"/>
      <c r="H905" s="200"/>
      <c r="I905" s="200"/>
    </row>
    <row r="906" spans="2:9" x14ac:dyDescent="0.2">
      <c r="B906" s="74"/>
      <c r="C906" s="105"/>
      <c r="D906" s="200"/>
      <c r="E906" s="105"/>
      <c r="F906" s="200"/>
      <c r="G906" s="105"/>
      <c r="H906" s="200"/>
      <c r="I906" s="200"/>
    </row>
    <row r="907" spans="2:9" x14ac:dyDescent="0.2">
      <c r="B907" s="74"/>
      <c r="C907" s="105"/>
      <c r="D907" s="200"/>
      <c r="E907" s="105"/>
      <c r="F907" s="200"/>
      <c r="G907" s="105"/>
      <c r="H907" s="200"/>
      <c r="I907" s="200"/>
    </row>
    <row r="908" spans="2:9" x14ac:dyDescent="0.2">
      <c r="B908" s="74"/>
      <c r="C908" s="105"/>
      <c r="D908" s="200"/>
      <c r="E908" s="105"/>
      <c r="F908" s="200"/>
      <c r="G908" s="105"/>
      <c r="H908" s="200"/>
      <c r="I908" s="200"/>
    </row>
    <row r="909" spans="2:9" x14ac:dyDescent="0.2">
      <c r="B909" s="74"/>
      <c r="C909" s="105"/>
      <c r="D909" s="200"/>
      <c r="E909" s="105"/>
      <c r="F909" s="200"/>
      <c r="G909" s="105"/>
      <c r="H909" s="200"/>
      <c r="I909" s="200"/>
    </row>
    <row r="910" spans="2:9" x14ac:dyDescent="0.2">
      <c r="B910" s="74"/>
      <c r="C910" s="105"/>
      <c r="D910" s="200"/>
      <c r="E910" s="105"/>
      <c r="F910" s="200"/>
      <c r="G910" s="105"/>
      <c r="H910" s="200"/>
      <c r="I910" s="200"/>
    </row>
    <row r="911" spans="2:9" x14ac:dyDescent="0.2">
      <c r="B911" s="74"/>
      <c r="C911" s="105"/>
      <c r="D911" s="200"/>
      <c r="E911" s="105"/>
      <c r="F911" s="200"/>
      <c r="G911" s="105"/>
      <c r="H911" s="200"/>
      <c r="I911" s="200"/>
    </row>
    <row r="912" spans="2:9" x14ac:dyDescent="0.2">
      <c r="B912" s="74"/>
      <c r="C912" s="105"/>
      <c r="D912" s="200"/>
      <c r="E912" s="105"/>
      <c r="F912" s="200"/>
      <c r="G912" s="105"/>
      <c r="H912" s="200"/>
      <c r="I912" s="200"/>
    </row>
    <row r="913" spans="2:9" x14ac:dyDescent="0.2">
      <c r="B913" s="74"/>
      <c r="C913" s="105"/>
      <c r="D913" s="200"/>
      <c r="E913" s="105"/>
      <c r="F913" s="200"/>
      <c r="G913" s="105"/>
      <c r="H913" s="200"/>
      <c r="I913" s="200"/>
    </row>
    <row r="914" spans="2:9" x14ac:dyDescent="0.2">
      <c r="B914" s="74"/>
      <c r="C914" s="105"/>
      <c r="D914" s="200"/>
      <c r="E914" s="105"/>
      <c r="F914" s="200"/>
      <c r="G914" s="105"/>
      <c r="H914" s="200"/>
      <c r="I914" s="200"/>
    </row>
    <row r="915" spans="2:9" x14ac:dyDescent="0.2">
      <c r="B915" s="74"/>
      <c r="C915" s="105"/>
      <c r="D915" s="200"/>
      <c r="E915" s="105"/>
      <c r="F915" s="200"/>
      <c r="G915" s="105"/>
      <c r="H915" s="200"/>
      <c r="I915" s="200"/>
    </row>
    <row r="916" spans="2:9" x14ac:dyDescent="0.2">
      <c r="B916" s="74"/>
      <c r="C916" s="105"/>
      <c r="D916" s="200"/>
      <c r="E916" s="105"/>
      <c r="F916" s="200"/>
      <c r="G916" s="105"/>
      <c r="H916" s="200"/>
      <c r="I916" s="200"/>
    </row>
    <row r="917" spans="2:9" x14ac:dyDescent="0.2">
      <c r="B917" s="74"/>
      <c r="C917" s="105"/>
      <c r="D917" s="200"/>
      <c r="E917" s="105"/>
      <c r="F917" s="200"/>
      <c r="G917" s="105"/>
      <c r="H917" s="200"/>
      <c r="I917" s="200"/>
    </row>
    <row r="918" spans="2:9" x14ac:dyDescent="0.2">
      <c r="B918" s="74"/>
      <c r="C918" s="105"/>
      <c r="D918" s="200"/>
      <c r="E918" s="105"/>
      <c r="F918" s="200"/>
      <c r="G918" s="105"/>
      <c r="H918" s="200"/>
      <c r="I918" s="200"/>
    </row>
    <row r="919" spans="2:9" x14ac:dyDescent="0.2">
      <c r="B919" s="74"/>
      <c r="C919" s="105"/>
      <c r="D919" s="200"/>
      <c r="E919" s="105"/>
      <c r="F919" s="200"/>
      <c r="G919" s="105"/>
      <c r="H919" s="200"/>
      <c r="I919" s="200"/>
    </row>
    <row r="920" spans="2:9" x14ac:dyDescent="0.2">
      <c r="B920" s="74"/>
      <c r="C920" s="105"/>
      <c r="D920" s="200"/>
      <c r="E920" s="105"/>
      <c r="F920" s="200"/>
      <c r="G920" s="105"/>
      <c r="H920" s="200"/>
      <c r="I920" s="200"/>
    </row>
    <row r="921" spans="2:9" x14ac:dyDescent="0.2">
      <c r="B921" s="74"/>
      <c r="C921" s="105"/>
      <c r="D921" s="200"/>
      <c r="E921" s="105"/>
      <c r="F921" s="200"/>
      <c r="G921" s="105"/>
      <c r="H921" s="200"/>
      <c r="I921" s="200"/>
    </row>
    <row r="922" spans="2:9" x14ac:dyDescent="0.2">
      <c r="B922" s="74"/>
      <c r="C922" s="105"/>
      <c r="D922" s="200"/>
      <c r="E922" s="105"/>
      <c r="F922" s="200"/>
      <c r="G922" s="105"/>
      <c r="H922" s="200"/>
      <c r="I922" s="200"/>
    </row>
    <row r="923" spans="2:9" x14ac:dyDescent="0.2">
      <c r="B923" s="74"/>
      <c r="C923" s="105"/>
      <c r="D923" s="200"/>
      <c r="E923" s="105"/>
      <c r="F923" s="200"/>
      <c r="G923" s="105"/>
      <c r="H923" s="200"/>
      <c r="I923" s="200"/>
    </row>
    <row r="924" spans="2:9" x14ac:dyDescent="0.2">
      <c r="B924" s="74"/>
      <c r="C924" s="105"/>
      <c r="D924" s="200"/>
      <c r="E924" s="105"/>
      <c r="F924" s="200"/>
      <c r="G924" s="105"/>
      <c r="H924" s="200"/>
      <c r="I924" s="200"/>
    </row>
    <row r="925" spans="2:9" x14ac:dyDescent="0.2">
      <c r="B925" s="74"/>
      <c r="C925" s="105"/>
      <c r="D925" s="200"/>
      <c r="E925" s="105"/>
      <c r="F925" s="200"/>
      <c r="G925" s="105"/>
      <c r="H925" s="200"/>
      <c r="I925" s="200"/>
    </row>
    <row r="926" spans="2:9" x14ac:dyDescent="0.2">
      <c r="B926" s="74"/>
      <c r="C926" s="105"/>
      <c r="D926" s="200"/>
      <c r="E926" s="105"/>
      <c r="F926" s="200"/>
      <c r="G926" s="105"/>
      <c r="H926" s="200"/>
      <c r="I926" s="200"/>
    </row>
    <row r="927" spans="2:9" x14ac:dyDescent="0.2">
      <c r="B927" s="74"/>
      <c r="C927" s="105"/>
      <c r="D927" s="200"/>
      <c r="E927" s="105"/>
      <c r="F927" s="200"/>
      <c r="G927" s="105"/>
      <c r="H927" s="200"/>
      <c r="I927" s="200"/>
    </row>
    <row r="928" spans="2:9" x14ac:dyDescent="0.2">
      <c r="B928" s="74"/>
      <c r="C928" s="105"/>
      <c r="D928" s="200"/>
      <c r="E928" s="105"/>
      <c r="F928" s="200"/>
      <c r="G928" s="105"/>
      <c r="H928" s="200"/>
      <c r="I928" s="200"/>
    </row>
    <row r="929" spans="2:9" x14ac:dyDescent="0.2">
      <c r="B929" s="74"/>
      <c r="C929" s="105"/>
      <c r="D929" s="200"/>
      <c r="E929" s="105"/>
      <c r="F929" s="200"/>
      <c r="G929" s="105"/>
      <c r="H929" s="200"/>
      <c r="I929" s="200"/>
    </row>
    <row r="930" spans="2:9" x14ac:dyDescent="0.2">
      <c r="B930" s="74"/>
      <c r="C930" s="105"/>
      <c r="D930" s="200"/>
      <c r="E930" s="105"/>
      <c r="F930" s="200"/>
      <c r="G930" s="105"/>
      <c r="H930" s="200"/>
      <c r="I930" s="200"/>
    </row>
    <row r="931" spans="2:9" x14ac:dyDescent="0.2">
      <c r="B931" s="74"/>
      <c r="C931" s="105"/>
      <c r="D931" s="200"/>
      <c r="E931" s="105"/>
      <c r="F931" s="200"/>
      <c r="G931" s="105"/>
      <c r="H931" s="200"/>
      <c r="I931" s="200"/>
    </row>
    <row r="932" spans="2:9" x14ac:dyDescent="0.2">
      <c r="B932" s="74"/>
      <c r="C932" s="105"/>
      <c r="D932" s="200"/>
      <c r="E932" s="105"/>
      <c r="F932" s="200"/>
      <c r="G932" s="105"/>
      <c r="H932" s="200"/>
      <c r="I932" s="200"/>
    </row>
    <row r="933" spans="2:9" x14ac:dyDescent="0.2">
      <c r="B933" s="74"/>
      <c r="C933" s="105"/>
      <c r="D933" s="200"/>
      <c r="E933" s="105"/>
      <c r="F933" s="200"/>
      <c r="G933" s="105"/>
      <c r="H933" s="200"/>
      <c r="I933" s="200"/>
    </row>
    <row r="934" spans="2:9" x14ac:dyDescent="0.2">
      <c r="B934" s="74"/>
      <c r="C934" s="105"/>
      <c r="D934" s="200"/>
      <c r="E934" s="105"/>
      <c r="F934" s="200"/>
      <c r="G934" s="105"/>
      <c r="H934" s="200"/>
      <c r="I934" s="200"/>
    </row>
    <row r="935" spans="2:9" x14ac:dyDescent="0.2">
      <c r="B935" s="74"/>
      <c r="C935" s="105"/>
      <c r="D935" s="200"/>
      <c r="E935" s="105"/>
      <c r="F935" s="200"/>
      <c r="G935" s="105"/>
      <c r="H935" s="200"/>
      <c r="I935" s="200"/>
    </row>
    <row r="936" spans="2:9" x14ac:dyDescent="0.2">
      <c r="B936" s="74"/>
      <c r="C936" s="105"/>
      <c r="D936" s="200"/>
      <c r="E936" s="105"/>
      <c r="F936" s="200"/>
      <c r="G936" s="105"/>
      <c r="H936" s="200"/>
      <c r="I936" s="200"/>
    </row>
    <row r="937" spans="2:9" x14ac:dyDescent="0.2">
      <c r="B937" s="74"/>
      <c r="C937" s="105"/>
      <c r="D937" s="200"/>
      <c r="E937" s="105"/>
      <c r="F937" s="200"/>
      <c r="G937" s="105"/>
      <c r="H937" s="200"/>
      <c r="I937" s="200"/>
    </row>
    <row r="938" spans="2:9" x14ac:dyDescent="0.2">
      <c r="B938" s="74"/>
      <c r="C938" s="105"/>
      <c r="D938" s="200"/>
      <c r="E938" s="105"/>
      <c r="F938" s="200"/>
      <c r="G938" s="105"/>
      <c r="H938" s="200"/>
      <c r="I938" s="200"/>
    </row>
    <row r="939" spans="2:9" x14ac:dyDescent="0.2">
      <c r="B939" s="74"/>
      <c r="C939" s="105"/>
      <c r="D939" s="200"/>
      <c r="E939" s="105"/>
      <c r="F939" s="200"/>
      <c r="G939" s="105"/>
      <c r="H939" s="200"/>
      <c r="I939" s="200"/>
    </row>
    <row r="940" spans="2:9" x14ac:dyDescent="0.2">
      <c r="B940" s="74"/>
      <c r="C940" s="105"/>
      <c r="D940" s="200"/>
      <c r="E940" s="105"/>
      <c r="F940" s="200"/>
      <c r="G940" s="105"/>
      <c r="H940" s="200"/>
      <c r="I940" s="200"/>
    </row>
    <row r="941" spans="2:9" x14ac:dyDescent="0.2">
      <c r="B941" s="74"/>
      <c r="C941" s="105"/>
      <c r="D941" s="200"/>
      <c r="E941" s="105"/>
      <c r="F941" s="200"/>
      <c r="G941" s="105"/>
      <c r="H941" s="200"/>
      <c r="I941" s="200"/>
    </row>
    <row r="942" spans="2:9" x14ac:dyDescent="0.2">
      <c r="B942" s="74"/>
      <c r="C942" s="105"/>
      <c r="D942" s="200"/>
      <c r="E942" s="105"/>
      <c r="F942" s="200"/>
      <c r="G942" s="105"/>
      <c r="H942" s="200"/>
      <c r="I942" s="200"/>
    </row>
    <row r="943" spans="2:9" x14ac:dyDescent="0.2">
      <c r="B943" s="74"/>
      <c r="C943" s="105"/>
      <c r="D943" s="200"/>
      <c r="E943" s="105"/>
      <c r="F943" s="200"/>
      <c r="G943" s="105"/>
      <c r="H943" s="200"/>
      <c r="I943" s="200"/>
    </row>
    <row r="944" spans="2:9" x14ac:dyDescent="0.2">
      <c r="B944" s="74"/>
      <c r="C944" s="105"/>
      <c r="D944" s="200"/>
      <c r="E944" s="105"/>
      <c r="F944" s="200"/>
      <c r="G944" s="105"/>
      <c r="H944" s="200"/>
      <c r="I944" s="200"/>
    </row>
    <row r="945" spans="2:9" x14ac:dyDescent="0.2">
      <c r="B945" s="74"/>
      <c r="C945" s="105"/>
      <c r="D945" s="200"/>
      <c r="E945" s="105"/>
      <c r="F945" s="200"/>
      <c r="G945" s="105"/>
      <c r="H945" s="200"/>
      <c r="I945" s="200"/>
    </row>
    <row r="946" spans="2:9" x14ac:dyDescent="0.2">
      <c r="B946" s="74"/>
      <c r="C946" s="105"/>
      <c r="D946" s="200"/>
      <c r="E946" s="105"/>
      <c r="F946" s="200"/>
      <c r="G946" s="105"/>
      <c r="H946" s="200"/>
      <c r="I946" s="200"/>
    </row>
    <row r="947" spans="2:9" x14ac:dyDescent="0.2">
      <c r="B947" s="74"/>
      <c r="C947" s="105"/>
      <c r="D947" s="200"/>
      <c r="E947" s="105"/>
      <c r="F947" s="200"/>
      <c r="G947" s="105"/>
      <c r="H947" s="200"/>
      <c r="I947" s="200"/>
    </row>
    <row r="948" spans="2:9" x14ac:dyDescent="0.2">
      <c r="B948" s="74"/>
      <c r="C948" s="105"/>
      <c r="D948" s="200"/>
      <c r="E948" s="105"/>
      <c r="F948" s="200"/>
      <c r="G948" s="105"/>
      <c r="H948" s="200"/>
      <c r="I948" s="200"/>
    </row>
    <row r="949" spans="2:9" x14ac:dyDescent="0.2">
      <c r="B949" s="74"/>
      <c r="C949" s="105"/>
      <c r="D949" s="200"/>
      <c r="E949" s="105"/>
      <c r="F949" s="200"/>
      <c r="G949" s="105"/>
      <c r="H949" s="200"/>
      <c r="I949" s="200"/>
    </row>
    <row r="950" spans="2:9" x14ac:dyDescent="0.2">
      <c r="B950" s="74"/>
      <c r="C950" s="105"/>
      <c r="D950" s="200"/>
      <c r="E950" s="105"/>
      <c r="F950" s="200"/>
      <c r="G950" s="105"/>
      <c r="H950" s="200"/>
      <c r="I950" s="200"/>
    </row>
    <row r="951" spans="2:9" x14ac:dyDescent="0.2">
      <c r="B951" s="74"/>
      <c r="C951" s="105"/>
      <c r="D951" s="200"/>
      <c r="E951" s="105"/>
      <c r="F951" s="200"/>
      <c r="G951" s="105"/>
      <c r="H951" s="200"/>
      <c r="I951" s="200"/>
    </row>
    <row r="952" spans="2:9" x14ac:dyDescent="0.2">
      <c r="B952" s="74"/>
      <c r="C952" s="105"/>
      <c r="D952" s="200"/>
      <c r="E952" s="105"/>
      <c r="F952" s="200"/>
      <c r="G952" s="105"/>
      <c r="H952" s="200"/>
      <c r="I952" s="200"/>
    </row>
    <row r="953" spans="2:9" x14ac:dyDescent="0.2">
      <c r="B953" s="74"/>
      <c r="C953" s="105"/>
      <c r="D953" s="200"/>
      <c r="E953" s="105"/>
      <c r="F953" s="200"/>
      <c r="G953" s="105"/>
      <c r="H953" s="200"/>
      <c r="I953" s="200"/>
    </row>
    <row r="954" spans="2:9" x14ac:dyDescent="0.2">
      <c r="B954" s="74"/>
      <c r="C954" s="105"/>
      <c r="D954" s="200"/>
      <c r="E954" s="105"/>
      <c r="F954" s="200"/>
      <c r="G954" s="105"/>
      <c r="H954" s="200"/>
      <c r="I954" s="200"/>
    </row>
    <row r="955" spans="2:9" x14ac:dyDescent="0.2">
      <c r="B955" s="74"/>
      <c r="C955" s="105"/>
      <c r="D955" s="200"/>
      <c r="E955" s="105"/>
      <c r="F955" s="200"/>
      <c r="G955" s="105"/>
      <c r="H955" s="200"/>
      <c r="I955" s="200"/>
    </row>
    <row r="956" spans="2:9" x14ac:dyDescent="0.2">
      <c r="B956" s="74"/>
      <c r="C956" s="105"/>
      <c r="D956" s="200"/>
      <c r="E956" s="105"/>
      <c r="F956" s="200"/>
      <c r="G956" s="105"/>
      <c r="H956" s="200"/>
      <c r="I956" s="200"/>
    </row>
    <row r="957" spans="2:9" x14ac:dyDescent="0.2">
      <c r="B957" s="74"/>
      <c r="C957" s="105"/>
      <c r="D957" s="200"/>
      <c r="E957" s="105"/>
      <c r="F957" s="200"/>
      <c r="G957" s="105"/>
      <c r="H957" s="200"/>
      <c r="I957" s="200"/>
    </row>
    <row r="958" spans="2:9" x14ac:dyDescent="0.2">
      <c r="B958" s="74"/>
      <c r="C958" s="105"/>
      <c r="D958" s="200"/>
      <c r="E958" s="105"/>
      <c r="F958" s="200"/>
      <c r="G958" s="105"/>
      <c r="H958" s="200"/>
      <c r="I958" s="200"/>
    </row>
    <row r="959" spans="2:9" x14ac:dyDescent="0.2">
      <c r="B959" s="74"/>
      <c r="C959" s="105"/>
      <c r="D959" s="200"/>
      <c r="E959" s="105"/>
      <c r="F959" s="200"/>
      <c r="G959" s="105"/>
      <c r="H959" s="200"/>
      <c r="I959" s="200"/>
    </row>
    <row r="960" spans="2:9" x14ac:dyDescent="0.2">
      <c r="B960" s="74"/>
      <c r="C960" s="105"/>
      <c r="D960" s="200"/>
      <c r="E960" s="105"/>
      <c r="F960" s="200"/>
      <c r="G960" s="105"/>
      <c r="H960" s="200"/>
      <c r="I960" s="200"/>
    </row>
    <row r="961" spans="2:9" x14ac:dyDescent="0.2">
      <c r="B961" s="74"/>
      <c r="C961" s="105"/>
      <c r="D961" s="200"/>
      <c r="E961" s="105"/>
      <c r="F961" s="200"/>
      <c r="G961" s="105"/>
      <c r="H961" s="200"/>
      <c r="I961" s="200"/>
    </row>
    <row r="962" spans="2:9" x14ac:dyDescent="0.2">
      <c r="B962" s="74"/>
      <c r="C962" s="105"/>
      <c r="D962" s="200"/>
      <c r="E962" s="105"/>
      <c r="F962" s="200"/>
      <c r="G962" s="105"/>
      <c r="H962" s="200"/>
      <c r="I962" s="200"/>
    </row>
    <row r="963" spans="2:9" x14ac:dyDescent="0.2">
      <c r="B963" s="74"/>
      <c r="C963" s="105"/>
      <c r="D963" s="200"/>
      <c r="E963" s="105"/>
      <c r="F963" s="200"/>
      <c r="G963" s="105"/>
      <c r="H963" s="200"/>
      <c r="I963" s="200"/>
    </row>
    <row r="964" spans="2:9" x14ac:dyDescent="0.2">
      <c r="B964" s="74"/>
      <c r="C964" s="105"/>
      <c r="D964" s="200"/>
      <c r="E964" s="105"/>
      <c r="F964" s="200"/>
      <c r="G964" s="105"/>
      <c r="H964" s="200"/>
      <c r="I964" s="200"/>
    </row>
    <row r="965" spans="2:9" x14ac:dyDescent="0.2">
      <c r="B965" s="74"/>
      <c r="C965" s="105"/>
      <c r="D965" s="200"/>
      <c r="E965" s="105"/>
      <c r="F965" s="200"/>
      <c r="G965" s="105"/>
      <c r="H965" s="200"/>
      <c r="I965" s="200"/>
    </row>
    <row r="966" spans="2:9" x14ac:dyDescent="0.2">
      <c r="B966" s="74"/>
      <c r="C966" s="105"/>
      <c r="D966" s="200"/>
      <c r="E966" s="105"/>
      <c r="F966" s="200"/>
      <c r="G966" s="105"/>
      <c r="H966" s="200"/>
      <c r="I966" s="200"/>
    </row>
    <row r="967" spans="2:9" x14ac:dyDescent="0.2">
      <c r="B967" s="74"/>
      <c r="C967" s="105"/>
      <c r="D967" s="200"/>
      <c r="E967" s="105"/>
      <c r="F967" s="200"/>
      <c r="G967" s="105"/>
      <c r="H967" s="200"/>
      <c r="I967" s="200"/>
    </row>
    <row r="968" spans="2:9" x14ac:dyDescent="0.2">
      <c r="B968" s="74"/>
      <c r="C968" s="105"/>
      <c r="D968" s="200"/>
      <c r="E968" s="105"/>
      <c r="F968" s="200"/>
      <c r="G968" s="105"/>
      <c r="H968" s="200"/>
      <c r="I968" s="200"/>
    </row>
    <row r="969" spans="2:9" x14ac:dyDescent="0.2">
      <c r="B969" s="74"/>
      <c r="C969" s="105"/>
      <c r="D969" s="200"/>
      <c r="E969" s="105"/>
      <c r="F969" s="200"/>
      <c r="G969" s="105"/>
      <c r="H969" s="200"/>
      <c r="I969" s="200"/>
    </row>
    <row r="970" spans="2:9" x14ac:dyDescent="0.2">
      <c r="B970" s="74"/>
      <c r="C970" s="105"/>
      <c r="D970" s="200"/>
      <c r="E970" s="105"/>
      <c r="F970" s="200"/>
      <c r="G970" s="105"/>
      <c r="H970" s="200"/>
      <c r="I970" s="200"/>
    </row>
    <row r="971" spans="2:9" x14ac:dyDescent="0.2">
      <c r="B971" s="74"/>
      <c r="C971" s="105"/>
      <c r="D971" s="200"/>
      <c r="E971" s="105"/>
      <c r="F971" s="200"/>
      <c r="G971" s="105"/>
      <c r="H971" s="200"/>
      <c r="I971" s="200"/>
    </row>
    <row r="972" spans="2:9" x14ac:dyDescent="0.2">
      <c r="B972" s="74"/>
      <c r="C972" s="105"/>
      <c r="D972" s="200"/>
      <c r="E972" s="105"/>
      <c r="F972" s="200"/>
      <c r="G972" s="105"/>
      <c r="H972" s="200"/>
      <c r="I972" s="200"/>
    </row>
    <row r="973" spans="2:9" x14ac:dyDescent="0.2">
      <c r="B973" s="74"/>
      <c r="C973" s="105"/>
      <c r="D973" s="200"/>
      <c r="E973" s="105"/>
      <c r="F973" s="200"/>
      <c r="G973" s="105"/>
      <c r="H973" s="200"/>
      <c r="I973" s="200"/>
    </row>
    <row r="974" spans="2:9" x14ac:dyDescent="0.2">
      <c r="B974" s="74"/>
      <c r="C974" s="105"/>
      <c r="D974" s="200"/>
      <c r="E974" s="105"/>
      <c r="F974" s="200"/>
      <c r="G974" s="105"/>
      <c r="H974" s="200"/>
      <c r="I974" s="200"/>
    </row>
  </sheetData>
  <mergeCells count="57">
    <mergeCell ref="B120:G120"/>
    <mergeCell ref="B127:G127"/>
    <mergeCell ref="B11:I11"/>
    <mergeCell ref="H13:I13"/>
    <mergeCell ref="B131:G131"/>
    <mergeCell ref="B12:C12"/>
    <mergeCell ref="D12:E14"/>
    <mergeCell ref="F12:G14"/>
    <mergeCell ref="H12:I12"/>
    <mergeCell ref="B13:C13"/>
    <mergeCell ref="B14:C14"/>
    <mergeCell ref="H14:I14"/>
    <mergeCell ref="B15:C15"/>
    <mergeCell ref="B16:C16"/>
    <mergeCell ref="B29:C29"/>
    <mergeCell ref="R8:S8"/>
    <mergeCell ref="F7:G7"/>
    <mergeCell ref="J7:K7"/>
    <mergeCell ref="L7:M7"/>
    <mergeCell ref="N7:O7"/>
    <mergeCell ref="P7:Q7"/>
    <mergeCell ref="R7:S7"/>
    <mergeCell ref="F8:G8"/>
    <mergeCell ref="J8:K8"/>
    <mergeCell ref="L8:M8"/>
    <mergeCell ref="N8:O8"/>
    <mergeCell ref="P8:Q8"/>
    <mergeCell ref="R6:S6"/>
    <mergeCell ref="F5:G5"/>
    <mergeCell ref="J5:K5"/>
    <mergeCell ref="L5:M5"/>
    <mergeCell ref="N5:O5"/>
    <mergeCell ref="P5:Q5"/>
    <mergeCell ref="R5:S5"/>
    <mergeCell ref="F6:G6"/>
    <mergeCell ref="J6:K6"/>
    <mergeCell ref="L6:M6"/>
    <mergeCell ref="N6:O6"/>
    <mergeCell ref="P6:Q6"/>
    <mergeCell ref="N3:O3"/>
    <mergeCell ref="P3:Q3"/>
    <mergeCell ref="R3:S3"/>
    <mergeCell ref="F4:G4"/>
    <mergeCell ref="J4:K4"/>
    <mergeCell ref="L4:M4"/>
    <mergeCell ref="N4:O4"/>
    <mergeCell ref="P4:Q4"/>
    <mergeCell ref="R4:S4"/>
    <mergeCell ref="F3:G3"/>
    <mergeCell ref="J3:K3"/>
    <mergeCell ref="L3:M3"/>
    <mergeCell ref="R2:S2"/>
    <mergeCell ref="F2:G2"/>
    <mergeCell ref="J2:K2"/>
    <mergeCell ref="L2:M2"/>
    <mergeCell ref="N2:O2"/>
    <mergeCell ref="P2:Q2"/>
  </mergeCells>
  <printOptions horizontalCentered="1"/>
  <pageMargins left="0.17" right="0.17" top="0.32" bottom="0.34" header="0.17" footer="0.16"/>
  <pageSetup scale="60" fitToWidth="3" orientation="landscape" r:id="rId1"/>
  <headerFooter alignWithMargins="0"/>
  <colBreaks count="2" manualBreakCount="2">
    <brk id="11" max="196" man="1"/>
    <brk id="15" max="19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H30"/>
  <sheetViews>
    <sheetView topLeftCell="A3" zoomScale="90" zoomScaleNormal="90" workbookViewId="0">
      <selection activeCell="C19" sqref="C19"/>
    </sheetView>
  </sheetViews>
  <sheetFormatPr baseColWidth="10" defaultColWidth="11.42578125" defaultRowHeight="12.75" x14ac:dyDescent="0.2"/>
  <cols>
    <col min="1" max="1" width="4" customWidth="1"/>
    <col min="2" max="2" width="63" customWidth="1"/>
    <col min="4" max="4" width="11.42578125" customWidth="1"/>
    <col min="6" max="6" width="26.28515625" style="55" customWidth="1"/>
  </cols>
  <sheetData>
    <row r="1" spans="1:8" ht="18.75" x14ac:dyDescent="0.3">
      <c r="A1" s="22"/>
      <c r="F1"/>
    </row>
    <row r="2" spans="1:8" ht="18.75" x14ac:dyDescent="0.3">
      <c r="A2" s="22"/>
      <c r="B2" s="22" t="s">
        <v>0</v>
      </c>
      <c r="F2"/>
    </row>
    <row r="3" spans="1:8" ht="18.75" x14ac:dyDescent="0.3">
      <c r="A3" s="22"/>
      <c r="B3" s="22" t="s">
        <v>126</v>
      </c>
      <c r="F3"/>
    </row>
    <row r="4" spans="1:8" ht="19.5" x14ac:dyDescent="0.35">
      <c r="A4" s="22"/>
      <c r="B4" s="23"/>
      <c r="F4"/>
    </row>
    <row r="5" spans="1:8" ht="18.75" x14ac:dyDescent="0.3">
      <c r="A5" s="22"/>
      <c r="B5" s="24" t="s">
        <v>90</v>
      </c>
      <c r="F5"/>
    </row>
    <row r="6" spans="1:8" ht="18.75" x14ac:dyDescent="0.3">
      <c r="B6" s="22" t="s">
        <v>91</v>
      </c>
      <c r="F6"/>
    </row>
    <row r="7" spans="1:8" ht="13.5" thickBot="1" x14ac:dyDescent="0.25">
      <c r="F7"/>
    </row>
    <row r="8" spans="1:8" ht="38.25" x14ac:dyDescent="0.2">
      <c r="A8" s="28" t="s">
        <v>92</v>
      </c>
      <c r="B8" s="25" t="s">
        <v>93</v>
      </c>
      <c r="C8" s="29"/>
      <c r="D8" s="26" t="s">
        <v>10</v>
      </c>
      <c r="E8" s="27" t="s">
        <v>26</v>
      </c>
      <c r="F8" s="28"/>
      <c r="G8" s="28"/>
      <c r="H8" s="28"/>
    </row>
    <row r="9" spans="1:8" x14ac:dyDescent="0.2">
      <c r="A9" s="28"/>
      <c r="B9" s="264"/>
      <c r="C9" s="29"/>
      <c r="D9" s="30"/>
      <c r="E9" s="31"/>
      <c r="F9" s="28"/>
      <c r="G9" s="28"/>
      <c r="H9" s="28"/>
    </row>
    <row r="10" spans="1:8" x14ac:dyDescent="0.2">
      <c r="A10" s="28"/>
      <c r="B10" s="32"/>
      <c r="C10" s="28"/>
      <c r="D10" s="28"/>
      <c r="E10" s="33"/>
      <c r="F10" s="28"/>
      <c r="G10" s="28"/>
      <c r="H10" s="28"/>
    </row>
    <row r="11" spans="1:8" x14ac:dyDescent="0.2">
      <c r="A11" s="28"/>
      <c r="B11" s="32" t="s">
        <v>94</v>
      </c>
      <c r="C11" s="28"/>
      <c r="D11" s="34">
        <v>0</v>
      </c>
      <c r="E11" s="35">
        <f>SUM(D11:D11)</f>
        <v>0</v>
      </c>
      <c r="F11" s="28"/>
      <c r="G11" s="28"/>
      <c r="H11" s="28"/>
    </row>
    <row r="12" spans="1:8" x14ac:dyDescent="0.2">
      <c r="A12" s="28"/>
      <c r="B12" s="32" t="s">
        <v>95</v>
      </c>
      <c r="C12" s="28"/>
      <c r="D12" s="34"/>
      <c r="E12" s="35">
        <f>SUM(D12:D12)</f>
        <v>0</v>
      </c>
      <c r="F12" s="28"/>
      <c r="G12" s="28"/>
      <c r="H12" s="28"/>
    </row>
    <row r="13" spans="1:8" x14ac:dyDescent="0.2">
      <c r="A13" s="28"/>
      <c r="B13" s="32" t="s">
        <v>96</v>
      </c>
      <c r="C13" s="28"/>
      <c r="D13" s="34">
        <v>0</v>
      </c>
      <c r="E13" s="35">
        <f>SUM(D13:D13)</f>
        <v>0</v>
      </c>
      <c r="F13" s="28"/>
      <c r="G13" s="28"/>
      <c r="H13" s="28"/>
    </row>
    <row r="14" spans="1:8" x14ac:dyDescent="0.2">
      <c r="A14" s="28"/>
      <c r="B14" s="32" t="s">
        <v>97</v>
      </c>
      <c r="C14" s="28"/>
      <c r="D14" s="34"/>
      <c r="E14" s="35">
        <f>SUM(D14:D14)</f>
        <v>0</v>
      </c>
      <c r="F14" s="28"/>
      <c r="G14" s="321"/>
      <c r="H14" s="321"/>
    </row>
    <row r="15" spans="1:8" x14ac:dyDescent="0.2">
      <c r="A15" s="28"/>
      <c r="B15" s="32" t="s">
        <v>98</v>
      </c>
      <c r="C15" s="28"/>
      <c r="D15" s="34">
        <v>0</v>
      </c>
      <c r="E15" s="35">
        <f>SUM(D15:D15)</f>
        <v>0</v>
      </c>
      <c r="F15" s="28"/>
      <c r="G15" s="28"/>
      <c r="H15" s="28"/>
    </row>
    <row r="16" spans="1:8" x14ac:dyDescent="0.2">
      <c r="A16" s="28"/>
      <c r="B16" s="32" t="s">
        <v>99</v>
      </c>
      <c r="C16" s="28"/>
      <c r="D16" s="34">
        <v>0</v>
      </c>
      <c r="E16" s="35">
        <f>SUM(D16:D16)</f>
        <v>0</v>
      </c>
      <c r="F16" s="28"/>
      <c r="G16" s="28"/>
      <c r="H16" s="28"/>
    </row>
    <row r="17" spans="1:8" x14ac:dyDescent="0.2">
      <c r="A17" s="28"/>
      <c r="B17" s="32"/>
      <c r="C17" s="28"/>
      <c r="D17" s="28"/>
      <c r="E17" s="33"/>
      <c r="F17" s="28"/>
      <c r="G17" s="28"/>
      <c r="H17" s="28"/>
    </row>
    <row r="18" spans="1:8" x14ac:dyDescent="0.2">
      <c r="A18" s="28"/>
      <c r="B18" s="32"/>
      <c r="C18" s="36" t="s">
        <v>100</v>
      </c>
      <c r="D18" s="36" t="s">
        <v>10</v>
      </c>
      <c r="E18" s="37" t="s">
        <v>26</v>
      </c>
      <c r="F18" s="28"/>
      <c r="G18" s="28"/>
      <c r="H18" s="28"/>
    </row>
    <row r="19" spans="1:8" x14ac:dyDescent="0.2">
      <c r="A19" s="28"/>
      <c r="B19" s="38" t="s">
        <v>101</v>
      </c>
      <c r="C19" s="39"/>
      <c r="D19" s="40">
        <f>ROUND(($C19*Yr1CCNonLabEsc)*D11*D13,2)</f>
        <v>0</v>
      </c>
      <c r="E19" s="41">
        <f>SUM(D19:D19)</f>
        <v>0</v>
      </c>
      <c r="F19" s="42" t="s">
        <v>102</v>
      </c>
      <c r="G19" s="28"/>
      <c r="H19" s="28"/>
    </row>
    <row r="20" spans="1:8" x14ac:dyDescent="0.2">
      <c r="A20" s="28"/>
      <c r="B20" s="38" t="s">
        <v>103</v>
      </c>
      <c r="C20" s="39"/>
      <c r="D20" s="40">
        <f>ROUND(($C20*Yr1CCNonLabEsc)*((D11*D13*(D15+D16))),2)</f>
        <v>0</v>
      </c>
      <c r="E20" s="41">
        <f>SUM(D20:D20)</f>
        <v>0</v>
      </c>
      <c r="F20" s="42" t="s">
        <v>102</v>
      </c>
      <c r="G20" s="28"/>
      <c r="H20" s="28"/>
    </row>
    <row r="21" spans="1:8" x14ac:dyDescent="0.2">
      <c r="A21" s="28"/>
      <c r="B21" s="38" t="s">
        <v>104</v>
      </c>
      <c r="C21" s="39"/>
      <c r="D21" s="40">
        <f>ROUND(($C21*Yr1CCNonLabEsc)*D11*D15,2)</f>
        <v>0</v>
      </c>
      <c r="E21" s="41">
        <f>SUM(D21:D21)</f>
        <v>0</v>
      </c>
      <c r="F21" s="42" t="s">
        <v>105</v>
      </c>
      <c r="G21" s="28"/>
      <c r="H21" s="28"/>
    </row>
    <row r="22" spans="1:8" x14ac:dyDescent="0.2">
      <c r="A22" s="28"/>
      <c r="B22" s="38" t="s">
        <v>106</v>
      </c>
      <c r="C22" s="39"/>
      <c r="D22" s="40">
        <f>ROUND(($C22*Yr1CCNonLabEsc)*((D11*(D13+D14))*D15),2)</f>
        <v>0</v>
      </c>
      <c r="E22" s="41">
        <f>SUM(D22:D22)</f>
        <v>0</v>
      </c>
      <c r="F22" s="42" t="s">
        <v>105</v>
      </c>
      <c r="G22" s="28"/>
      <c r="H22" s="28"/>
    </row>
    <row r="23" spans="1:8" x14ac:dyDescent="0.2">
      <c r="A23" s="28"/>
      <c r="B23" s="38" t="s">
        <v>107</v>
      </c>
      <c r="C23" s="39"/>
      <c r="D23" s="40">
        <f>ROUND(($C23*Yr1CCNonLabEsc)*((D11*D13)*D15),2)</f>
        <v>0</v>
      </c>
      <c r="E23" s="41">
        <f>SUM(D23:D23)</f>
        <v>0</v>
      </c>
      <c r="F23" s="42" t="s">
        <v>105</v>
      </c>
      <c r="G23" s="28"/>
      <c r="H23" s="28"/>
    </row>
    <row r="24" spans="1:8" ht="13.5" thickBot="1" x14ac:dyDescent="0.25">
      <c r="A24" s="28"/>
      <c r="B24" s="38" t="s">
        <v>108</v>
      </c>
      <c r="C24" s="43"/>
      <c r="D24" s="40">
        <f>ROUND(($C24*Yr1CCNonLabEsc)*((D11*D13*(D14+D16))),2)</f>
        <v>0</v>
      </c>
      <c r="E24" s="41">
        <f>SUM(D24:D24)</f>
        <v>0</v>
      </c>
      <c r="F24" s="42" t="s">
        <v>102</v>
      </c>
      <c r="G24" s="28"/>
      <c r="H24" s="28"/>
    </row>
    <row r="25" spans="1:8" ht="39" hidden="1" thickBot="1" x14ac:dyDescent="0.25">
      <c r="A25" s="28"/>
      <c r="B25" s="56" t="str">
        <f>B8</f>
        <v xml:space="preserve">Actividad 1.2. Formación a los docentes de primer grado en la enseñanza de la lectoescritura y el cálculo matemático básico de acuerdo con el marco de áreas de desarrollo y estándares de aprendizaje de ambas asignaturas.  </v>
      </c>
      <c r="C25" s="44" t="s">
        <v>105</v>
      </c>
      <c r="D25" s="45">
        <f>SUMIFS(D19:D24,$F19:$F24,$C25)</f>
        <v>0</v>
      </c>
      <c r="E25" s="46">
        <f>SUM(D25:D25)</f>
        <v>0</v>
      </c>
      <c r="F25" s="28"/>
      <c r="G25" s="28"/>
      <c r="H25" s="28"/>
    </row>
    <row r="26" spans="1:8" ht="39" hidden="1" thickBot="1" x14ac:dyDescent="0.25">
      <c r="A26" s="28"/>
      <c r="B26" s="56" t="str">
        <f>B8</f>
        <v xml:space="preserve">Actividad 1.2. Formación a los docentes de primer grado en la enseñanza de la lectoescritura y el cálculo matemático básico de acuerdo con el marco de áreas de desarrollo y estándares de aprendizaje de ambas asignaturas.  </v>
      </c>
      <c r="C26" s="44" t="s">
        <v>102</v>
      </c>
      <c r="D26" s="45">
        <f>SUMIFS(D19:D24,$F19:$F24,$C26)</f>
        <v>0</v>
      </c>
      <c r="E26" s="46">
        <f>SUM(D26:D26)</f>
        <v>0</v>
      </c>
      <c r="F26" s="28"/>
      <c r="G26" s="28"/>
      <c r="H26" s="28"/>
    </row>
    <row r="27" spans="1:8" ht="39" hidden="1" thickBot="1" x14ac:dyDescent="0.25">
      <c r="A27" s="28"/>
      <c r="B27" s="57" t="str">
        <f>B8</f>
        <v xml:space="preserve">Actividad 1.2. Formación a los docentes de primer grado en la enseñanza de la lectoescritura y el cálculo matemático básico de acuerdo con el marco de áreas de desarrollo y estándares de aprendizaje de ambas asignaturas.  </v>
      </c>
      <c r="C27" s="47" t="s">
        <v>109</v>
      </c>
      <c r="D27" s="48">
        <f>SUMIFS(D19:D24,$F19:$F24,$C27)</f>
        <v>0</v>
      </c>
      <c r="E27" s="49">
        <f>SUM(D27:D27)</f>
        <v>0</v>
      </c>
      <c r="F27" s="28"/>
      <c r="G27" s="28"/>
      <c r="H27" s="28"/>
    </row>
    <row r="28" spans="1:8" ht="13.5" thickBot="1" x14ac:dyDescent="0.25">
      <c r="A28" s="28"/>
      <c r="B28" s="50" t="s">
        <v>26</v>
      </c>
      <c r="C28" s="51"/>
      <c r="D28" s="52">
        <f t="shared" ref="D28:E28" si="0">SUM(D19:D24)</f>
        <v>0</v>
      </c>
      <c r="E28" s="53">
        <f t="shared" si="0"/>
        <v>0</v>
      </c>
      <c r="F28" s="40">
        <f>SUM(D28:D28)-E28</f>
        <v>0</v>
      </c>
      <c r="G28" s="28"/>
      <c r="H28" s="28"/>
    </row>
    <row r="29" spans="1:8" x14ac:dyDescent="0.2">
      <c r="A29" s="28"/>
      <c r="B29" s="28"/>
      <c r="C29" s="28"/>
      <c r="D29" s="54"/>
      <c r="E29" s="54">
        <f t="shared" ref="E29" si="1">E28-E25-E26-E27</f>
        <v>0</v>
      </c>
      <c r="F29" s="28"/>
      <c r="G29" s="28"/>
      <c r="H29" s="28"/>
    </row>
    <row r="30" spans="1:8" x14ac:dyDescent="0.2">
      <c r="F30"/>
    </row>
  </sheetData>
  <mergeCells count="1">
    <mergeCell ref="G14:H14"/>
  </mergeCells>
  <dataValidations count="1">
    <dataValidation type="list" allowBlank="1" showInputMessage="1" showErrorMessage="1" prompt=" - " sqref="F19:F24" xr:uid="{00000000-0002-0000-0200-000000000000}">
      <formula1>$T$1:$T$3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249977111117893"/>
  </sheetPr>
  <dimension ref="A2:F27"/>
  <sheetViews>
    <sheetView workbookViewId="0">
      <selection activeCell="C19" sqref="C19"/>
    </sheetView>
  </sheetViews>
  <sheetFormatPr baseColWidth="10" defaultColWidth="11.42578125" defaultRowHeight="12.75" x14ac:dyDescent="0.2"/>
  <cols>
    <col min="1" max="1" width="22.7109375" customWidth="1"/>
    <col min="2" max="2" width="34.42578125" customWidth="1"/>
    <col min="3" max="3" width="17.140625" customWidth="1"/>
    <col min="4" max="4" width="17" customWidth="1"/>
    <col min="6" max="6" width="17.28515625" customWidth="1"/>
  </cols>
  <sheetData>
    <row r="2" spans="1:6" ht="25.5" x14ac:dyDescent="0.2">
      <c r="A2" s="65" t="s">
        <v>129</v>
      </c>
      <c r="B2" s="66" t="s">
        <v>110</v>
      </c>
      <c r="C2" s="61" t="s">
        <v>111</v>
      </c>
      <c r="D2" s="61" t="s">
        <v>112</v>
      </c>
      <c r="E2" s="61" t="s">
        <v>113</v>
      </c>
      <c r="F2" s="61" t="s">
        <v>114</v>
      </c>
    </row>
    <row r="3" spans="1:6" x14ac:dyDescent="0.2">
      <c r="A3" s="67" t="s">
        <v>130</v>
      </c>
      <c r="B3" s="107" t="s">
        <v>115</v>
      </c>
      <c r="C3" s="59">
        <v>3385.66</v>
      </c>
      <c r="D3" s="71">
        <v>1184.98</v>
      </c>
      <c r="E3" s="68">
        <f>D3/C3</f>
        <v>0.34999970463661445</v>
      </c>
      <c r="F3" s="72">
        <f>D3*12</f>
        <v>14219.76</v>
      </c>
    </row>
    <row r="4" spans="1:6" x14ac:dyDescent="0.2">
      <c r="A4" s="69" t="s">
        <v>131</v>
      </c>
      <c r="B4" s="108" t="s">
        <v>42</v>
      </c>
      <c r="C4" s="71">
        <f>2300*1.04</f>
        <v>2392</v>
      </c>
      <c r="D4" s="71">
        <v>2392</v>
      </c>
      <c r="E4" s="68">
        <f t="shared" ref="E4:E14" si="0">D4/C4</f>
        <v>1</v>
      </c>
      <c r="F4" s="72">
        <f t="shared" ref="F4:F14" si="1">D4*12</f>
        <v>28704</v>
      </c>
    </row>
    <row r="5" spans="1:6" x14ac:dyDescent="0.2">
      <c r="A5" s="67" t="s">
        <v>132</v>
      </c>
      <c r="B5" s="108" t="s">
        <v>38</v>
      </c>
      <c r="C5" s="71">
        <f>1600*1.04</f>
        <v>1664</v>
      </c>
      <c r="D5" s="71">
        <v>1664</v>
      </c>
      <c r="E5" s="68">
        <f t="shared" si="0"/>
        <v>1</v>
      </c>
      <c r="F5" s="72">
        <f t="shared" si="1"/>
        <v>19968</v>
      </c>
    </row>
    <row r="6" spans="1:6" x14ac:dyDescent="0.2">
      <c r="A6" s="67" t="s">
        <v>133</v>
      </c>
      <c r="B6" s="108" t="s">
        <v>36</v>
      </c>
      <c r="C6" s="71">
        <f t="shared" ref="C6:C13" si="2">1600*1.04</f>
        <v>1664</v>
      </c>
      <c r="D6" s="71">
        <f>C6</f>
        <v>1664</v>
      </c>
      <c r="E6" s="68">
        <f t="shared" si="0"/>
        <v>1</v>
      </c>
      <c r="F6" s="72">
        <f t="shared" si="1"/>
        <v>19968</v>
      </c>
    </row>
    <row r="7" spans="1:6" x14ac:dyDescent="0.2">
      <c r="A7" s="67" t="s">
        <v>134</v>
      </c>
      <c r="B7" s="108" t="s">
        <v>37</v>
      </c>
      <c r="C7" s="71">
        <f t="shared" si="2"/>
        <v>1664</v>
      </c>
      <c r="D7" s="71">
        <v>1664</v>
      </c>
      <c r="E7" s="68">
        <f t="shared" si="0"/>
        <v>1</v>
      </c>
      <c r="F7" s="72">
        <f t="shared" si="1"/>
        <v>19968</v>
      </c>
    </row>
    <row r="8" spans="1:6" x14ac:dyDescent="0.2">
      <c r="A8" s="67" t="s">
        <v>135</v>
      </c>
      <c r="B8" s="108" t="s">
        <v>43</v>
      </c>
      <c r="C8" s="71">
        <f>1000*1.04</f>
        <v>1040</v>
      </c>
      <c r="D8" s="71">
        <v>1040</v>
      </c>
      <c r="E8" s="68">
        <f t="shared" si="0"/>
        <v>1</v>
      </c>
      <c r="F8" s="72">
        <f t="shared" si="1"/>
        <v>12480</v>
      </c>
    </row>
    <row r="9" spans="1:6" x14ac:dyDescent="0.2">
      <c r="A9" s="67" t="s">
        <v>136</v>
      </c>
      <c r="B9" s="108" t="s">
        <v>39</v>
      </c>
      <c r="C9" s="71">
        <f t="shared" si="2"/>
        <v>1664</v>
      </c>
      <c r="D9" s="71">
        <v>1664</v>
      </c>
      <c r="E9" s="68">
        <f t="shared" si="0"/>
        <v>1</v>
      </c>
      <c r="F9" s="72">
        <f t="shared" si="1"/>
        <v>19968</v>
      </c>
    </row>
    <row r="10" spans="1:6" ht="25.5" x14ac:dyDescent="0.2">
      <c r="A10" s="67" t="s">
        <v>137</v>
      </c>
      <c r="B10" s="108" t="s">
        <v>45</v>
      </c>
      <c r="C10" s="71">
        <f>800*1.04</f>
        <v>832</v>
      </c>
      <c r="D10" s="71">
        <v>832</v>
      </c>
      <c r="E10" s="68">
        <f>D10/C10</f>
        <v>1</v>
      </c>
      <c r="F10" s="72">
        <f>D10*12</f>
        <v>9984</v>
      </c>
    </row>
    <row r="11" spans="1:6" x14ac:dyDescent="0.2">
      <c r="A11" s="67" t="s">
        <v>138</v>
      </c>
      <c r="B11" s="108" t="s">
        <v>35</v>
      </c>
      <c r="C11" s="71">
        <f>2300*1.04</f>
        <v>2392</v>
      </c>
      <c r="D11" s="71">
        <v>2392</v>
      </c>
      <c r="E11" s="68">
        <f t="shared" si="0"/>
        <v>1</v>
      </c>
      <c r="F11" s="72">
        <f t="shared" si="1"/>
        <v>28704</v>
      </c>
    </row>
    <row r="12" spans="1:6" x14ac:dyDescent="0.2">
      <c r="A12" s="67" t="s">
        <v>139</v>
      </c>
      <c r="B12" s="109" t="s">
        <v>40</v>
      </c>
      <c r="C12" s="71">
        <f t="shared" si="2"/>
        <v>1664</v>
      </c>
      <c r="D12" s="71">
        <v>1664</v>
      </c>
      <c r="E12" s="68">
        <f t="shared" si="0"/>
        <v>1</v>
      </c>
      <c r="F12" s="72">
        <f t="shared" si="1"/>
        <v>19968</v>
      </c>
    </row>
    <row r="13" spans="1:6" x14ac:dyDescent="0.2">
      <c r="A13" s="67"/>
      <c r="B13" s="108" t="s">
        <v>41</v>
      </c>
      <c r="C13" s="71">
        <f t="shared" si="2"/>
        <v>1664</v>
      </c>
      <c r="D13" s="71">
        <v>1664</v>
      </c>
      <c r="E13" s="68">
        <f t="shared" si="0"/>
        <v>1</v>
      </c>
      <c r="F13" s="72">
        <f t="shared" si="1"/>
        <v>19968</v>
      </c>
    </row>
    <row r="14" spans="1:6" x14ac:dyDescent="0.2">
      <c r="A14" s="67"/>
      <c r="B14" s="108" t="s">
        <v>44</v>
      </c>
      <c r="C14" s="71">
        <v>1040</v>
      </c>
      <c r="D14" s="71">
        <v>1040</v>
      </c>
      <c r="E14" s="68">
        <f t="shared" si="0"/>
        <v>1</v>
      </c>
      <c r="F14" s="72">
        <f t="shared" si="1"/>
        <v>12480</v>
      </c>
    </row>
    <row r="15" spans="1:6" x14ac:dyDescent="0.2">
      <c r="A15" s="322" t="s">
        <v>140</v>
      </c>
      <c r="B15" s="322"/>
      <c r="C15" s="70">
        <f t="shared" ref="C15" si="3">SUM(C3:C14)</f>
        <v>21065.66</v>
      </c>
      <c r="D15" s="70">
        <f>SUM(D3:D14)</f>
        <v>18864.98</v>
      </c>
      <c r="E15" s="70"/>
      <c r="F15" s="70">
        <f>SUM(F3:F14)</f>
        <v>226379.76</v>
      </c>
    </row>
    <row r="18" spans="1:2" ht="13.5" thickBot="1" x14ac:dyDescent="0.25">
      <c r="A18" s="58" t="s">
        <v>116</v>
      </c>
      <c r="B18" s="61" t="s">
        <v>114</v>
      </c>
    </row>
    <row r="19" spans="1:2" x14ac:dyDescent="0.2">
      <c r="A19" s="62" t="s">
        <v>117</v>
      </c>
      <c r="B19" s="59">
        <f>([5]enero!F35+[5]febrero!F35+[5]marzo!F35+[5]abril!F35+[5]mayo!F35+[5]junio!F35+[5]julio!F35+[5]agosto!F35+[5]septiembre!F35+'[5]octubre '!F35+[5]noviembre!F35+[5]diciembre!F35)</f>
        <v>10032.599999999997</v>
      </c>
    </row>
    <row r="20" spans="1:2" x14ac:dyDescent="0.2">
      <c r="A20" s="62" t="s">
        <v>118</v>
      </c>
      <c r="B20" s="59">
        <f>([5]enero!G35+[5]enero!H35+[5]febrero!G35+[5]febrero!H35+[5]marzo!G35+[5]marzo!H35+[5]abril!G35+[5]abril!H35+[5]mayo!G35+[5]mayo!H35+[5]junio!G35+[5]junio!H35+[5]julio!G35+[5]julio!H35+[5]agosto!G35+[5]agosto!H35+[5]septiembre!G35+[5]septiembre!H35+'[5]octubre '!G35+'[5]octubre '!H35+[5]noviembre!G35+[5]noviembre!H35+[5]diciembre!G35+[5]diciembre!H35)</f>
        <v>19771.828999999994</v>
      </c>
    </row>
    <row r="21" spans="1:2" x14ac:dyDescent="0.2">
      <c r="A21" s="265" t="s">
        <v>119</v>
      </c>
      <c r="B21" s="59">
        <f>([5]enero!I35+[5]febrero!I35+[5]marzo!I35+[5]abril!I35+[5]mayo!I35+[5]junio!I35+[5]julio!I35+[5]agosto!I35+[5]septiembre!I35+'[5]octubre '!I35+[5]noviembre!I35+[5]diciembre!I35)</f>
        <v>1337.6799645563935</v>
      </c>
    </row>
    <row r="22" spans="1:2" x14ac:dyDescent="0.2">
      <c r="A22" s="62" t="s">
        <v>120</v>
      </c>
      <c r="B22" s="59">
        <f>([5]diciembre!J35)</f>
        <v>9891.3526666666658</v>
      </c>
    </row>
    <row r="23" spans="1:2" x14ac:dyDescent="0.2">
      <c r="A23" s="62" t="s">
        <v>121</v>
      </c>
      <c r="B23" s="59">
        <f>([5]diciembre!K35)</f>
        <v>18864.98</v>
      </c>
    </row>
    <row r="24" spans="1:2" x14ac:dyDescent="0.2">
      <c r="A24" s="62" t="s">
        <v>122</v>
      </c>
      <c r="B24" s="59">
        <f>([5]marzo!J35+[5]julio!J35+[5]diciembre!L35)</f>
        <v>3961.6458000000002</v>
      </c>
    </row>
    <row r="25" spans="1:2" x14ac:dyDescent="0.2">
      <c r="A25" s="62" t="s">
        <v>123</v>
      </c>
      <c r="B25" s="59">
        <f>([5]febrero!J35+[5]mayo!J35+[5]agosto!J35+[5]noviembre!J35)</f>
        <v>3619.0679002616921</v>
      </c>
    </row>
    <row r="26" spans="1:2" x14ac:dyDescent="0.2">
      <c r="A26" s="63" t="s">
        <v>124</v>
      </c>
      <c r="B26" s="59">
        <f>([5]febrero!K35+[5]mayo!K35+[5]agosto!K35+[5]noviembre!K35)</f>
        <v>422.69398793735945</v>
      </c>
    </row>
    <row r="27" spans="1:2" ht="15" x14ac:dyDescent="0.25">
      <c r="A27" s="64" t="s">
        <v>125</v>
      </c>
      <c r="B27" s="60">
        <f>SUM(B19:B26)</f>
        <v>67901.849319422094</v>
      </c>
    </row>
  </sheetData>
  <mergeCells count="1">
    <mergeCell ref="A15:B1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aa071cc2-8132-4af2-95ce-9e658c6d3821" xsi:nil="true"/>
    <_ip_UnifiedCompliancePolicyProperties xmlns="http://schemas.microsoft.com/sharepoint/v3" xsi:nil="true"/>
    <lcf76f155ced4ddcb4097134ff3c332f xmlns="a04b33d3-7309-45fc-884d-d07dfdaa805d">
      <Terms xmlns="http://schemas.microsoft.com/office/infopath/2007/PartnerControls"/>
    </lcf76f155ced4ddcb4097134ff3c332f>
    <SharedWithUsers xmlns="aa071cc2-8132-4af2-95ce-9e658c6d3821">
      <UserInfo>
        <DisplayName>Patricia Castañeda</DisplayName>
        <AccountId>627</AccountId>
        <AccountType/>
      </UserInfo>
      <UserInfo>
        <DisplayName>Antonieta Harwood</DisplayName>
        <AccountId>18</AccountId>
        <AccountType/>
      </UserInfo>
      <UserInfo>
        <DisplayName>Alfonso Viquez</DisplayName>
        <AccountId>456</AccountId>
        <AccountType/>
      </UserInfo>
      <UserInfo>
        <DisplayName>Lilian Quintanilla</DisplayName>
        <AccountId>128</AccountId>
        <AccountType/>
      </UserInfo>
      <UserInfo>
        <DisplayName>Kirsten Galisson</DisplayName>
        <AccountId>45</AccountId>
        <AccountType/>
      </UserInfo>
    </SharedWithUsers>
    <Open_x0020_with_x0020_Seclore xmlns="a04b33d3-7309-45fc-884d-d07dfdaa805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FCC0FC4AE1EB14B849612D5A4E68931" ma:contentTypeVersion="18" ma:contentTypeDescription="Crear nuevo documento." ma:contentTypeScope="" ma:versionID="fc215d58a2f4a9af4f33e7a2978f4397">
  <xsd:schema xmlns:xsd="http://www.w3.org/2001/XMLSchema" xmlns:xs="http://www.w3.org/2001/XMLSchema" xmlns:p="http://schemas.microsoft.com/office/2006/metadata/properties" xmlns:ns1="http://schemas.microsoft.com/sharepoint/v3" xmlns:ns2="aa071cc2-8132-4af2-95ce-9e658c6d3821" xmlns:ns3="a04b33d3-7309-45fc-884d-d07dfdaa805d" targetNamespace="http://schemas.microsoft.com/office/2006/metadata/properties" ma:root="true" ma:fieldsID="11f037928b77c5f676692edb730372f2" ns1:_="" ns2:_="" ns3:_="">
    <xsd:import namespace="http://schemas.microsoft.com/sharepoint/v3"/>
    <xsd:import namespace="aa071cc2-8132-4af2-95ce-9e658c6d3821"/>
    <xsd:import namespace="a04b33d3-7309-45fc-884d-d07dfdaa805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  <xsd:element ref="ns3:Open_x0020_with_x0020_Seclor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71cc2-8132-4af2-95ce-9e658c6d382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914dd110-220a-49ae-8a86-6467c9b6e8be}" ma:internalName="TaxCatchAll" ma:showField="CatchAllData" ma:web="aa071cc2-8132-4af2-95ce-9e658c6d38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4b33d3-7309-45fc-884d-d07dfdaa80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955067c-4844-4e4f-970b-73b17f1117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Open_x0020_with_x0020_Seclore" ma:index="25" nillable="true" ma:displayName="Open with Seclore" ma:hidden="true" ma:internalName="Open_x0020_with_x0020_Seclor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82E084-8EE3-4374-87D2-E0EB3345C0ED}">
  <ds:schemaRefs>
    <ds:schemaRef ds:uri="a04b33d3-7309-45fc-884d-d07dfdaa805d"/>
    <ds:schemaRef ds:uri="http://purl.org/dc/dcmitype/"/>
    <ds:schemaRef ds:uri="aa071cc2-8132-4af2-95ce-9e658c6d3821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4BC326E-D41C-4E38-8F1C-2BCBE0BEEA6B}"/>
</file>

<file path=customXml/itemProps3.xml><?xml version="1.0" encoding="utf-8"?>
<ds:datastoreItem xmlns:ds="http://schemas.openxmlformats.org/officeDocument/2006/customXml" ds:itemID="{18C20899-3351-4182-89CD-E3EA1554E3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33</vt:i4>
      </vt:variant>
    </vt:vector>
  </HeadingPairs>
  <TitlesOfParts>
    <vt:vector size="37" baseType="lpstr">
      <vt:lpstr>Summary</vt:lpstr>
      <vt:lpstr>PRESUPUESTO DETALLADO AÑO 2</vt:lpstr>
      <vt:lpstr>Activity breakdown</vt:lpstr>
      <vt:lpstr>Resumen Salarios y beneficios</vt:lpstr>
      <vt:lpstr>'PRESUPUESTO DETALLADO AÑO 2'!Área_de_impresión</vt:lpstr>
      <vt:lpstr>'PRESUPUESTO DETALLADO AÑO 2'!FRX</vt:lpstr>
      <vt:lpstr>'PRESUPUESTO DETALLADO AÑO 2'!Títulos_a_imprimir</vt:lpstr>
      <vt:lpstr>'PRESUPUESTO DETALLADO AÑO 2'!Yr1Consult</vt:lpstr>
      <vt:lpstr>'PRESUPUESTO DETALLADO AÑO 2'!Yr1FI</vt:lpstr>
      <vt:lpstr>'PRESUPUESTO DETALLADO AÑO 2'!Yr1ODC</vt:lpstr>
      <vt:lpstr>'PRESUPUESTO DETALLADO AÑO 2'!Yr1Sal</vt:lpstr>
      <vt:lpstr>'PRESUPUESTO DETALLADO AÑO 2'!Yr1Travel</vt:lpstr>
      <vt:lpstr>'PRESUPUESTO DETALLADO AÑO 2'!Yr1Travel_Air</vt:lpstr>
      <vt:lpstr>'PRESUPUESTO DETALLADO AÑO 2'!Yr2Consult</vt:lpstr>
      <vt:lpstr>'PRESUPUESTO DETALLADO AÑO 2'!Yr2FI</vt:lpstr>
      <vt:lpstr>'PRESUPUESTO DETALLADO AÑO 2'!Yr2ODC</vt:lpstr>
      <vt:lpstr>'PRESUPUESTO DETALLADO AÑO 2'!Yr2Sal</vt:lpstr>
      <vt:lpstr>'PRESUPUESTO DETALLADO AÑO 2'!Yr2Travel</vt:lpstr>
      <vt:lpstr>'PRESUPUESTO DETALLADO AÑO 2'!Yr2Travel_Air</vt:lpstr>
      <vt:lpstr>'PRESUPUESTO DETALLADO AÑO 2'!Yr3Consult</vt:lpstr>
      <vt:lpstr>'PRESUPUESTO DETALLADO AÑO 2'!Yr3FI</vt:lpstr>
      <vt:lpstr>'PRESUPUESTO DETALLADO AÑO 2'!Yr3ODC</vt:lpstr>
      <vt:lpstr>'PRESUPUESTO DETALLADO AÑO 2'!Yr3Sal</vt:lpstr>
      <vt:lpstr>'PRESUPUESTO DETALLADO AÑO 2'!Yr3Travel</vt:lpstr>
      <vt:lpstr>'PRESUPUESTO DETALLADO AÑO 2'!Yr3Travel_Air</vt:lpstr>
      <vt:lpstr>'PRESUPUESTO DETALLADO AÑO 2'!Yr4Consult</vt:lpstr>
      <vt:lpstr>'PRESUPUESTO DETALLADO AÑO 2'!Yr4FI</vt:lpstr>
      <vt:lpstr>'PRESUPUESTO DETALLADO AÑO 2'!Yr4ODC</vt:lpstr>
      <vt:lpstr>'PRESUPUESTO DETALLADO AÑO 2'!Yr4Sal</vt:lpstr>
      <vt:lpstr>'PRESUPUESTO DETALLADO AÑO 2'!Yr4Travel</vt:lpstr>
      <vt:lpstr>'PRESUPUESTO DETALLADO AÑO 2'!Yr4Travel_Air</vt:lpstr>
      <vt:lpstr>'PRESUPUESTO DETALLADO AÑO 2'!Yr5Consult</vt:lpstr>
      <vt:lpstr>'PRESUPUESTO DETALLADO AÑO 2'!Yr5FI</vt:lpstr>
      <vt:lpstr>'PRESUPUESTO DETALLADO AÑO 2'!Yr5ODC</vt:lpstr>
      <vt:lpstr>'PRESUPUESTO DETALLADO AÑO 2'!Yr5Sal</vt:lpstr>
      <vt:lpstr>'PRESUPUESTO DETALLADO AÑO 2'!Yr5Travel</vt:lpstr>
      <vt:lpstr>'PRESUPUESTO DETALLADO AÑO 2'!Yr5Travel_Air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Marielos Dueñas</dc:creator>
  <cp:keywords/>
  <dc:description/>
  <cp:lastModifiedBy>Patricia Castañeda</cp:lastModifiedBy>
  <cp:revision/>
  <dcterms:created xsi:type="dcterms:W3CDTF">2023-01-23T21:06:38Z</dcterms:created>
  <dcterms:modified xsi:type="dcterms:W3CDTF">2024-03-22T14:37:23Z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0x0101001FCC0FC4AE1EB14B849612D5A4E68931</vt:lpwstr>
  </property>
  <property fmtid="{D5CDD505-2E9C-101B-9397-08002B2CF9AE}" pid="3" name="MediaServiceImageTags">
    <vt:lpwstr/>
  </property>
</Properties>
</file>