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hi360web-my.sharepoint.com/personal/aiellamo_fhi360_org/Documents/Desktop/IYCF-E Assessment Guide Formatted (internally)/French, 05.05.25/"/>
    </mc:Choice>
  </mc:AlternateContent>
  <xr:revisionPtr revIDLastSave="4" documentId="13_ncr:1_{69C86BC3-DD61-4647-8395-3D2D6FFFD5B6}" xr6:coauthVersionLast="47" xr6:coauthVersionMax="47" xr10:uidLastSave="{F0AEDD3F-BDA3-45BD-B543-C58F19092D39}"/>
  <bookViews>
    <workbookView xWindow="-108" yWindow="-108" windowWidth="23256" windowHeight="12456" xr2:uid="{00000000-000D-0000-FFFF-FFFF00000000}"/>
  </bookViews>
  <sheets>
    <sheet name="Sheet1" sheetId="3" r:id="rId1"/>
    <sheet name="Sc.A. Enquêtes autonomes" sheetId="1" r:id="rId2"/>
    <sheet name="Sc. B. Enquêtes intégré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35" i="2" s="1"/>
  <c r="C34" i="2"/>
  <c r="C35" i="2" s="1"/>
  <c r="G33" i="2"/>
  <c r="C33" i="2"/>
  <c r="N7" i="2"/>
  <c r="N23" i="2" s="1"/>
  <c r="I7" i="2"/>
  <c r="D7" i="2"/>
  <c r="D13" i="2" s="1"/>
  <c r="B22" i="1"/>
  <c r="G8" i="1"/>
  <c r="C8" i="1"/>
  <c r="G6" i="1"/>
  <c r="G7" i="1" s="1"/>
  <c r="C6" i="1"/>
  <c r="B7" i="1" s="1"/>
  <c r="G5" i="1"/>
  <c r="C5" i="1"/>
  <c r="I18" i="2" l="1"/>
  <c r="I25" i="2"/>
  <c r="I19" i="2"/>
  <c r="I14" i="2"/>
  <c r="F7" i="1"/>
  <c r="N13" i="2"/>
  <c r="N18" i="2"/>
  <c r="D24" i="2"/>
  <c r="N24" i="2"/>
  <c r="F39" i="2"/>
  <c r="F35" i="2"/>
  <c r="C7" i="1"/>
  <c r="B11" i="1" s="1"/>
  <c r="F11" i="1"/>
  <c r="I13" i="2"/>
  <c r="D14" i="2"/>
  <c r="N14" i="2"/>
  <c r="D19" i="2"/>
  <c r="N19" i="2"/>
  <c r="I24" i="2"/>
  <c r="D25" i="2"/>
  <c r="B39" i="2"/>
  <c r="B35" i="2"/>
  <c r="D20" i="2"/>
  <c r="D15" i="2"/>
  <c r="N25" i="2"/>
  <c r="N20" i="2"/>
  <c r="G8" i="2"/>
  <c r="N15" i="2"/>
  <c r="D11" i="2"/>
  <c r="I16" i="2"/>
  <c r="N21" i="2"/>
  <c r="I20" i="2"/>
  <c r="I15" i="2"/>
  <c r="D21" i="2"/>
  <c r="L8" i="2"/>
  <c r="D16" i="2"/>
  <c r="I21" i="2"/>
  <c r="I11" i="2"/>
  <c r="N16" i="2"/>
  <c r="D22" i="2"/>
  <c r="N11" i="2"/>
  <c r="D17" i="2"/>
  <c r="I22" i="2"/>
  <c r="D12" i="2"/>
  <c r="I17" i="2"/>
  <c r="N22" i="2"/>
  <c r="I12" i="2"/>
  <c r="N17" i="2"/>
  <c r="D23" i="2"/>
  <c r="N12" i="2"/>
  <c r="D18" i="2"/>
  <c r="I23" i="2"/>
</calcChain>
</file>

<file path=xl/sharedStrings.xml><?xml version="1.0" encoding="utf-8"?>
<sst xmlns="http://schemas.openxmlformats.org/spreadsheetml/2006/main" count="152" uniqueCount="63">
  <si>
    <t>Scénario A: Enquête quantitative autonome sur l'ANJE-U</t>
  </si>
  <si>
    <r>
      <rPr>
        <b/>
        <sz val="10"/>
        <color theme="1"/>
        <rFont val="Calibri"/>
        <family val="2"/>
      </rPr>
      <t>Scenario A.1.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Calcul de la taille de l'échantillon pour un échantillonnage aléatoire simple ou systématique.</t>
    </r>
    <r>
      <rPr>
        <b/>
        <sz val="10"/>
        <color rgb="FFFF9900"/>
        <rFont val="Calibri"/>
        <family val="2"/>
      </rPr>
      <t xml:space="preserve"> </t>
    </r>
    <r>
      <rPr>
        <sz val="10"/>
        <color theme="1"/>
        <rFont val="Calibri"/>
        <family val="2"/>
      </rPr>
      <t>Instructions: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Ajoutez le pourcentage de prévalence et le pourcentage de précision souhaité dans les cellules orange ; la taille de l'échantillon sera calculée automatiquement dans la cellule jaune.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Ne pas modifier les cellules grises.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La taille de l’échantillon correspond au nombre de nourrissons ou de jeunes enfants de l’indicateur à partir duquel la prévalence estimée a été utilisée.</t>
    </r>
    <r>
      <rPr>
        <sz val="10"/>
        <color theme="1"/>
        <rFont val="Calibri"/>
        <family val="2"/>
      </rPr>
      <t xml:space="preserve">  </t>
    </r>
  </si>
  <si>
    <r>
      <rPr>
        <b/>
        <sz val="10"/>
        <color theme="1"/>
        <rFont val="Calibri"/>
        <family val="2"/>
      </rPr>
      <t>Scénario A.2.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Calcul de la taille de l'échantillon pour l'échantillonnage en grappes.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Instructions: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Ajoutez le pourcentage de prévalence et le pourcentage de précision souhaité dans les cellules orange ; la taille de l'échantillon sera calculée automatiquement dans la cellule jaune.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Ne pas modifier les cellules grises.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La taille de l’échantillon correspond au nombre de nourrissons ou de jeunes enfants de l’indicateur à partir duquel la prévalence estimée a été utilisée.</t>
    </r>
    <r>
      <rPr>
        <sz val="10"/>
        <color theme="1"/>
        <rFont val="Calibri"/>
        <family val="2"/>
      </rPr>
      <t xml:space="preserve">  </t>
    </r>
  </si>
  <si>
    <t>z</t>
  </si>
  <si>
    <t>t</t>
  </si>
  <si>
    <t xml:space="preserve">% de prévalence attendue </t>
  </si>
  <si>
    <t>1-prévalence attendue</t>
  </si>
  <si>
    <t>Précision souhaitée %</t>
  </si>
  <si>
    <t>DEFF</t>
  </si>
  <si>
    <t xml:space="preserve">n </t>
  </si>
  <si>
    <r>
      <rPr>
        <b/>
        <sz val="10"/>
        <color theme="1"/>
        <rFont val="Calibri"/>
        <family val="2"/>
      </rPr>
      <t>Scénario A.3.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Calcul de l'échantillon en termes de nombre de ménages.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Instructions: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Saisissez les données dans les cellules orange.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L'échantillon en nombre de ménages sera calculé dans la cellule jaune.</t>
    </r>
    <r>
      <rPr>
        <sz val="10"/>
        <color theme="1"/>
        <rFont val="Calibri"/>
        <family val="2"/>
      </rPr>
      <t xml:space="preserve"> </t>
    </r>
  </si>
  <si>
    <t>n 0-23 mois</t>
  </si>
  <si>
    <t>Taille du ménage</t>
  </si>
  <si>
    <t>% de moins de 5 ans (fraction de 1)</t>
  </si>
  <si>
    <t>% de non-réponse (fraction de 1)</t>
  </si>
  <si>
    <t xml:space="preserve">Taille de l'échantillon nménages en n. de ménages </t>
  </si>
  <si>
    <t>Scénario B: Enquête quantitative intégrée sur l'ANJE-U</t>
  </si>
  <si>
    <r>
      <rPr>
        <b/>
        <sz val="10"/>
        <color theme="1"/>
        <rFont val="Calibri"/>
        <family val="2"/>
      </rPr>
      <t>Instructions: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Si l’échantillon de votre enquête prévue comprend des enfants de 0 à 59 mois, entrez la taille de l’échantillon dans la cellule orange du tableau 1 et l’échantillon pour chaque indicateur apparaîtra ci-dessous.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Ne modifiez aucune autre cellule.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Le tableau 2 est utilisé lorsque l’échantillon prévu est composé d’enfants de 6 à 59 mois et le tableau 3 si l’échantillon prévu est composé de nourrissons et de jeunes enfants âgés de 0 à 23 mois.</t>
    </r>
    <r>
      <rPr>
        <sz val="10"/>
        <color theme="1"/>
        <rFont val="Calibri"/>
        <family val="2"/>
      </rPr>
      <t xml:space="preserve"> </t>
    </r>
  </si>
  <si>
    <t>Tableau 1. Calcul de la taille de l'échantillon de chaque indicateur</t>
  </si>
  <si>
    <t>Tableau 2. Calcul de la taille de l'échantillon de chaque indicateur</t>
  </si>
  <si>
    <t>Tableau 3. Calcul de la taille de l'échantillon de chaque indicateur</t>
  </si>
  <si>
    <r>
      <rPr>
        <b/>
        <sz val="10"/>
        <color rgb="FF000000"/>
        <rFont val="Calibri"/>
        <family val="2"/>
      </rPr>
      <t>Si l'enquête prévue concerne les enfants de</t>
    </r>
    <r>
      <rPr>
        <b/>
        <sz val="10"/>
        <color rgb="FFFF0000"/>
        <rFont val="Calibri"/>
        <family val="2"/>
      </rPr>
      <t xml:space="preserve"> 0 à 59 </t>
    </r>
    <r>
      <rPr>
        <b/>
        <sz val="10"/>
        <color theme="1"/>
        <rFont val="Calibri"/>
        <family val="2"/>
      </rPr>
      <t>mois</t>
    </r>
    <r>
      <rPr>
        <b/>
        <sz val="10"/>
        <color theme="1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</si>
  <si>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Si l'enquête prévue concerne les enfants de</t>
    </r>
    <r>
      <rPr>
        <b/>
        <sz val="10"/>
        <color rgb="FFFF0000"/>
        <rFont val="Calibri"/>
        <family val="2"/>
      </rPr>
      <t xml:space="preserve"> 6 à 59 </t>
    </r>
    <r>
      <rPr>
        <b/>
        <sz val="10"/>
        <color theme="1"/>
        <rFont val="Calibri"/>
        <family val="2"/>
      </rPr>
      <t>mois</t>
    </r>
  </si>
  <si>
    <r>
      <rPr>
        <b/>
        <sz val="10"/>
        <color rgb="FF000000"/>
        <rFont val="Calibri"/>
        <family val="2"/>
      </rPr>
      <t>Si l'enquête prévue concerne les enfants de</t>
    </r>
    <r>
      <rPr>
        <b/>
        <sz val="10"/>
        <color rgb="FFFF0000"/>
        <rFont val="Calibri"/>
        <family val="2"/>
      </rPr>
      <t xml:space="preserve"> 0 à 23 </t>
    </r>
    <r>
      <rPr>
        <b/>
        <sz val="10"/>
        <color theme="1"/>
        <rFont val="Calibri"/>
        <family val="2"/>
      </rPr>
      <t>mois</t>
    </r>
  </si>
  <si>
    <t>Entrez ici la taille de l'échantillon d'enfants de 0 à 59 mois :</t>
  </si>
  <si>
    <t>Estimation du nombre d'enfants par mois d'âge</t>
  </si>
  <si>
    <t>Entrez la taille de l'échantillon des enfants de 6 à 59 mois</t>
  </si>
  <si>
    <t>Nombre d'enfants par mois d'âge</t>
  </si>
  <si>
    <t>Échantillon supplémentaire de 0 à 5 mois attendu</t>
  </si>
  <si>
    <t>Nombre d'enfants dans l'échantillon</t>
  </si>
  <si>
    <t>Tranche d'âge des enfants de l'indicateur</t>
  </si>
  <si>
    <t>Nombre de mois inclus dans l'échantillon intelligent</t>
  </si>
  <si>
    <t>Échantillon</t>
  </si>
  <si>
    <t>Tranche d'âge des enfants de l'échantillon</t>
  </si>
  <si>
    <t>EvBF - Deja allaité de 0 à 23 mois</t>
  </si>
  <si>
    <t xml:space="preserve">0- 23 mois </t>
  </si>
  <si>
    <t>EIBF – Initiation précoce à l’allaitement maternel de 0 à 23 mois</t>
  </si>
  <si>
    <t>0- 23 mois</t>
  </si>
  <si>
    <t>BoF – Alimentation au biberon de 0 à 23 mois</t>
  </si>
  <si>
    <t>MMF - Fréquence d’alimentation minimale 6-23 mois</t>
  </si>
  <si>
    <t>6- 23 mois</t>
  </si>
  <si>
    <t>DAM – Diversité alimentaire minimale 6-23 mois</t>
  </si>
  <si>
    <t>MAD – Régime alimentaire minimum acceptable pour les enfants de 6 à 23 mois</t>
  </si>
  <si>
    <t>MMFF - Fréquence minimale d'allaitement pour les enfants non allaités de 6 à 23 mois</t>
  </si>
  <si>
    <t>EFF– Consommation d'œufs et/ou d'aliments à base de chair de 6-23 mois</t>
  </si>
  <si>
    <t>SwB - Consommation de boissons sucrées d’enfants de 6-23 mois</t>
  </si>
  <si>
    <t xml:space="preserve">UFC - Consommation d'aliments malsains d’enfants de 6-23 mois </t>
  </si>
  <si>
    <t xml:space="preserve">ZVF - Aucune consommation de fruits ou de légumes </t>
  </si>
  <si>
    <t>ZVF - Aucune consommation de fruits ou de légumes</t>
  </si>
  <si>
    <t xml:space="preserve">CBF - Allaitement continu d’enfants de 12-23 mois </t>
  </si>
  <si>
    <t>12- 23 mois</t>
  </si>
  <si>
    <t xml:space="preserve">EBF - Allaitement maternel exclusif </t>
  </si>
  <si>
    <t>0- 6 mois</t>
  </si>
  <si>
    <t>EBF - Allaitement maternel exclusif</t>
  </si>
  <si>
    <t>MixMF - Alimentation au lait mixte pour les enfants de moins de six mois</t>
  </si>
  <si>
    <t>ISSSF- Introduction d'aliments solides/semi-solides</t>
  </si>
  <si>
    <t xml:space="preserve">6- 8 mois </t>
  </si>
  <si>
    <t>Calcul de la précision sur la base de la taille de l'échantillon prévu</t>
  </si>
  <si>
    <r>
      <rPr>
        <b/>
        <sz val="10"/>
        <color theme="1"/>
        <rFont val="Calibri"/>
        <family val="2"/>
      </rPr>
      <t>Scénario B.1. Calcul de la précision pour les indicateurs intégrés dans une enquête utilisant un échantillonnage aléatoire simple ou systématique.</t>
    </r>
    <r>
      <rPr>
        <b/>
        <sz val="10"/>
        <color rgb="FFFF9900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Instructions: Ajoutez le pourcentage de prévalence et la taille de l'échantillon dans les cellules roses ; la précision sera calculée automatiquement dans la cellule jaune. Ne pas modifier les cellules grises. La précision est + ou - le pourcentage qui apparaît dans la cellule jaune pour l'indicateur dont la prévalence estimée et la taille de l'échantillon ont été utilisées.  </t>
    </r>
  </si>
  <si>
    <r>
      <rPr>
        <b/>
        <sz val="10"/>
        <color theme="1"/>
        <rFont val="Calibri"/>
        <family val="2"/>
      </rPr>
      <t xml:space="preserve">Scénario B.2. Calcul de la précision pour les indicateurs intégrés dans une enquête par échantillonnage en grappes. </t>
    </r>
    <r>
      <rPr>
        <sz val="10"/>
        <color theme="1"/>
        <rFont val="Calibri"/>
        <family val="2"/>
      </rPr>
      <t xml:space="preserve">Instructions: Ajoutez le pourcentage de prévalence et la taille de l'échantillon dans les cellules roses ; la précision sera calculée automatiquement dans la cellule jaune. Ne pas modifier les cellules grises. La précision est + ou - le pourcentage qui apparaît dans la cellule jaune pour l'indicateur dont la prévalence estimée et la taille de l'échantillon ont été utilisées.  </t>
    </r>
  </si>
  <si>
    <t>n</t>
  </si>
  <si>
    <t>d=+ ou -%</t>
  </si>
  <si>
    <t>d =+ ou 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</si>
</sst>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0"/>
      <color rgb="FF000000"/>
      <name val="Arial"/>
      <scheme val="minor"/>
    </font>
    <font>
      <b/>
      <sz val="11"/>
      <color rgb="FF4A86E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rgb="FF4A86E8"/>
      <name val="Calibri"/>
      <family val="2"/>
    </font>
    <font>
      <b/>
      <sz val="10"/>
      <color rgb="FF0B5394"/>
      <name val="Calibri"/>
      <family val="2"/>
    </font>
    <font>
      <b/>
      <sz val="10"/>
      <color rgb="FF000000"/>
      <name val="Calibri"/>
      <family val="2"/>
    </font>
    <font>
      <b/>
      <sz val="10"/>
      <color rgb="FFFF9900"/>
      <name val="Calibri"/>
      <family val="2"/>
    </font>
    <font>
      <b/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6B26B"/>
        <bgColor rgb="FFF6B26B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wrapText="1"/>
    </xf>
    <xf numFmtId="0" fontId="3" fillId="3" borderId="7" xfId="0" applyFont="1" applyFill="1" applyBorder="1" applyAlignment="1">
      <alignment horizontal="right" wrapText="1"/>
    </xf>
    <xf numFmtId="0" fontId="3" fillId="4" borderId="7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 wrapText="1"/>
    </xf>
    <xf numFmtId="0" fontId="2" fillId="0" borderId="7" xfId="0" applyFont="1" applyBorder="1"/>
    <xf numFmtId="0" fontId="3" fillId="0" borderId="0" xfId="0" applyFont="1"/>
    <xf numFmtId="0" fontId="3" fillId="7" borderId="7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7" fillId="0" borderId="7" xfId="0" applyFont="1" applyBorder="1" applyAlignment="1">
      <alignment vertical="top" wrapText="1"/>
    </xf>
    <xf numFmtId="1" fontId="7" fillId="0" borderId="7" xfId="0" applyNumberFormat="1" applyFont="1" applyBorder="1" applyAlignment="1">
      <alignment horizontal="right" vertical="top" wrapText="1"/>
    </xf>
    <xf numFmtId="0" fontId="3" fillId="11" borderId="7" xfId="0" applyFont="1" applyFill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9" borderId="7" xfId="0" applyFont="1" applyFill="1" applyBorder="1" applyAlignment="1">
      <alignment vertical="top" wrapText="1"/>
    </xf>
    <xf numFmtId="0" fontId="5" fillId="5" borderId="7" xfId="0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5" borderId="7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1" fontId="3" fillId="0" borderId="7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1" fontId="3" fillId="6" borderId="8" xfId="0" applyNumberFormat="1" applyFont="1" applyFill="1" applyBorder="1" applyAlignment="1">
      <alignment horizontal="center" wrapText="1"/>
    </xf>
    <xf numFmtId="0" fontId="4" fillId="0" borderId="9" xfId="0" applyFont="1" applyBorder="1"/>
    <xf numFmtId="0" fontId="1" fillId="0" borderId="0" xfId="0" applyFont="1"/>
    <xf numFmtId="0" fontId="0" fillId="0" borderId="0" xfId="0"/>
    <xf numFmtId="1" fontId="5" fillId="6" borderId="8" xfId="0" applyNumberFormat="1" applyFont="1" applyFill="1" applyBorder="1" applyAlignment="1">
      <alignment horizontal="center" wrapText="1"/>
    </xf>
    <xf numFmtId="164" fontId="5" fillId="6" borderId="8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8" xfId="0" applyFont="1" applyBorder="1" applyAlignment="1">
      <alignment wrapText="1"/>
    </xf>
    <xf numFmtId="0" fontId="4" fillId="0" borderId="10" xfId="0" applyFont="1" applyBorder="1"/>
    <xf numFmtId="0" fontId="3" fillId="0" borderId="8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3" fillId="10" borderId="1" xfId="0" applyFont="1" applyFill="1" applyBorder="1" applyAlignment="1">
      <alignment vertical="top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167640</xdr:colOff>
      <xdr:row>29</xdr:row>
      <xdr:rowOff>8846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C20C4-BE53-43E0-8BE1-628E24F7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02040" cy="487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897D-9777-4964-8186-885D26E6D410}">
  <dimension ref="A30:X37"/>
  <sheetViews>
    <sheetView tabSelected="1" workbookViewId="0">
      <selection activeCell="O1" sqref="O1:X1048576"/>
    </sheetView>
  </sheetViews>
  <sheetFormatPr defaultRowHeight="13.2" x14ac:dyDescent="0.25"/>
  <cols>
    <col min="15" max="24" width="8.88671875" style="44"/>
  </cols>
  <sheetData>
    <row r="30" spans="1:14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</sheetData>
  <mergeCells count="2">
    <mergeCell ref="O1:X1048576"/>
    <mergeCell ref="A30:N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2"/>
  <sheetViews>
    <sheetView topLeftCell="A9" workbookViewId="0">
      <selection activeCell="B25" sqref="B25"/>
    </sheetView>
  </sheetViews>
  <sheetFormatPr defaultColWidth="12.6640625" defaultRowHeight="15.75" customHeight="1" x14ac:dyDescent="0.25"/>
  <cols>
    <col min="2" max="2" width="15.6640625" customWidth="1"/>
    <col min="3" max="3" width="21.6640625" customWidth="1"/>
    <col min="6" max="6" width="18.109375" customWidth="1"/>
    <col min="7" max="7" width="21" customWidth="1"/>
  </cols>
  <sheetData>
    <row r="1" spans="1:7" ht="14.4" x14ac:dyDescent="0.3">
      <c r="A1" s="33" t="s">
        <v>0</v>
      </c>
      <c r="B1" s="34"/>
      <c r="C1" s="34"/>
      <c r="D1" s="34"/>
      <c r="E1" s="34"/>
      <c r="F1" s="34"/>
      <c r="G1" s="34"/>
    </row>
    <row r="2" spans="1:7" ht="13.2" x14ac:dyDescent="0.25">
      <c r="A2" s="1"/>
      <c r="B2" s="1"/>
      <c r="C2" s="1"/>
      <c r="D2" s="1"/>
      <c r="E2" s="1"/>
      <c r="F2" s="1"/>
      <c r="G2" s="1"/>
    </row>
    <row r="3" spans="1:7" ht="13.2" x14ac:dyDescent="0.25">
      <c r="A3" s="25" t="s">
        <v>1</v>
      </c>
      <c r="B3" s="26"/>
      <c r="C3" s="27"/>
      <c r="D3" s="1"/>
      <c r="E3" s="25" t="s">
        <v>2</v>
      </c>
      <c r="F3" s="26"/>
      <c r="G3" s="27"/>
    </row>
    <row r="4" spans="1:7" ht="124.5" customHeight="1" x14ac:dyDescent="0.25">
      <c r="A4" s="28"/>
      <c r="B4" s="29"/>
      <c r="C4" s="30"/>
      <c r="D4" s="1"/>
      <c r="E4" s="28"/>
      <c r="F4" s="29"/>
      <c r="G4" s="30"/>
    </row>
    <row r="5" spans="1:7" ht="13.8" x14ac:dyDescent="0.3">
      <c r="A5" s="2" t="s">
        <v>3</v>
      </c>
      <c r="B5" s="3">
        <v>1.96</v>
      </c>
      <c r="C5" s="4">
        <f>B5*B5</f>
        <v>3.8415999999999997</v>
      </c>
      <c r="D5" s="1"/>
      <c r="E5" s="2" t="s">
        <v>4</v>
      </c>
      <c r="F5" s="3">
        <v>2.0449999999999999</v>
      </c>
      <c r="G5" s="4">
        <f>2.045*2.045</f>
        <v>4.1820249999999994</v>
      </c>
    </row>
    <row r="6" spans="1:7" ht="41.4" x14ac:dyDescent="0.3">
      <c r="A6" s="2" t="s">
        <v>5</v>
      </c>
      <c r="B6" s="5">
        <v>56</v>
      </c>
      <c r="C6" s="4">
        <f>B6/100</f>
        <v>0.56000000000000005</v>
      </c>
      <c r="D6" s="1"/>
      <c r="E6" s="2" t="s">
        <v>5</v>
      </c>
      <c r="F6" s="5">
        <v>56</v>
      </c>
      <c r="G6" s="4">
        <f>F6/100</f>
        <v>0.56000000000000005</v>
      </c>
    </row>
    <row r="7" spans="1:7" ht="27.6" x14ac:dyDescent="0.3">
      <c r="A7" s="2" t="s">
        <v>6</v>
      </c>
      <c r="B7" s="3">
        <f>1-C6</f>
        <v>0.43999999999999995</v>
      </c>
      <c r="C7" s="4">
        <f>1-C6</f>
        <v>0.43999999999999995</v>
      </c>
      <c r="D7" s="1"/>
      <c r="E7" s="2" t="s">
        <v>6</v>
      </c>
      <c r="F7" s="3">
        <f>1-G6</f>
        <v>0.43999999999999995</v>
      </c>
      <c r="G7" s="4">
        <f>1-G6</f>
        <v>0.43999999999999995</v>
      </c>
    </row>
    <row r="8" spans="1:7" ht="27.6" x14ac:dyDescent="0.3">
      <c r="A8" s="2" t="s">
        <v>7</v>
      </c>
      <c r="B8" s="5">
        <v>10</v>
      </c>
      <c r="C8" s="4">
        <f>(B8/100)*(B8/100)</f>
        <v>1.0000000000000002E-2</v>
      </c>
      <c r="D8" s="1"/>
      <c r="E8" s="2" t="s">
        <v>7</v>
      </c>
      <c r="F8" s="5">
        <v>10</v>
      </c>
      <c r="G8" s="4">
        <f>(F8/100)*(F8/100)</f>
        <v>1.0000000000000002E-2</v>
      </c>
    </row>
    <row r="9" spans="1:7" ht="13.8" x14ac:dyDescent="0.3">
      <c r="A9" s="6"/>
      <c r="B9" s="6"/>
      <c r="C9" s="6"/>
      <c r="D9" s="1"/>
      <c r="E9" s="2" t="s">
        <v>8</v>
      </c>
      <c r="F9" s="3">
        <v>1.5</v>
      </c>
      <c r="G9" s="4">
        <v>1.5</v>
      </c>
    </row>
    <row r="10" spans="1:7" ht="13.2" x14ac:dyDescent="0.25">
      <c r="A10" s="6"/>
      <c r="B10" s="6"/>
      <c r="C10" s="6"/>
      <c r="D10" s="1"/>
      <c r="E10" s="6"/>
      <c r="F10" s="6"/>
      <c r="G10" s="6"/>
    </row>
    <row r="11" spans="1:7" ht="13.8" x14ac:dyDescent="0.3">
      <c r="A11" s="2" t="s">
        <v>9</v>
      </c>
      <c r="B11" s="35">
        <f>C5*((C6*C7)/C8)</f>
        <v>94.657023999999964</v>
      </c>
      <c r="C11" s="32"/>
      <c r="D11" s="1"/>
      <c r="E11" s="2" t="s">
        <v>9</v>
      </c>
      <c r="F11" s="35">
        <f>G5*((G6*G7)/G8)*G9</f>
        <v>154.56764399999994</v>
      </c>
      <c r="G11" s="32"/>
    </row>
    <row r="12" spans="1:7" ht="13.8" x14ac:dyDescent="0.3">
      <c r="A12" s="7"/>
      <c r="B12" s="7"/>
      <c r="C12" s="7"/>
      <c r="D12" s="1"/>
      <c r="E12" s="1"/>
      <c r="F12" s="1"/>
      <c r="G12" s="1"/>
    </row>
    <row r="13" spans="1:7" ht="13.8" x14ac:dyDescent="0.3">
      <c r="A13" s="7"/>
      <c r="B13" s="7"/>
      <c r="C13" s="7"/>
    </row>
    <row r="14" spans="1:7" ht="13.2" x14ac:dyDescent="0.25">
      <c r="A14" s="25" t="s">
        <v>10</v>
      </c>
      <c r="B14" s="26"/>
      <c r="C14" s="27"/>
    </row>
    <row r="15" spans="1:7" ht="30.75" customHeight="1" x14ac:dyDescent="0.25">
      <c r="A15" s="28"/>
      <c r="B15" s="29"/>
      <c r="C15" s="30"/>
    </row>
    <row r="16" spans="1:7" ht="13.8" x14ac:dyDescent="0.3">
      <c r="A16" s="2" t="s">
        <v>11</v>
      </c>
      <c r="B16" s="8">
        <v>400</v>
      </c>
      <c r="C16" s="9"/>
    </row>
    <row r="17" spans="1:3" ht="27.6" x14ac:dyDescent="0.3">
      <c r="A17" s="2" t="s">
        <v>12</v>
      </c>
      <c r="B17" s="8">
        <v>6</v>
      </c>
      <c r="C17" s="9"/>
    </row>
    <row r="18" spans="1:3" ht="41.4" x14ac:dyDescent="0.3">
      <c r="A18" s="2" t="s">
        <v>13</v>
      </c>
      <c r="B18" s="8">
        <v>0.16200000000000001</v>
      </c>
      <c r="C18" s="9"/>
    </row>
    <row r="19" spans="1:3" ht="41.4" x14ac:dyDescent="0.3">
      <c r="A19" s="2" t="s">
        <v>14</v>
      </c>
      <c r="B19" s="8">
        <v>0.05</v>
      </c>
      <c r="C19" s="9"/>
    </row>
    <row r="20" spans="1:3" ht="13.8" x14ac:dyDescent="0.3">
      <c r="A20" s="10"/>
      <c r="B20" s="11"/>
      <c r="C20" s="11">
        <v>0.4</v>
      </c>
    </row>
    <row r="21" spans="1:3" ht="13.8" x14ac:dyDescent="0.3">
      <c r="A21" s="2"/>
      <c r="B21" s="2"/>
      <c r="C21" s="2"/>
    </row>
    <row r="22" spans="1:3" ht="55.2" x14ac:dyDescent="0.3">
      <c r="A22" s="2" t="s">
        <v>15</v>
      </c>
      <c r="B22" s="31">
        <f>((B16/(B17*B18*C20))*(1/(1-B19)))</f>
        <v>1082.9542993285681</v>
      </c>
      <c r="C22" s="32"/>
    </row>
  </sheetData>
  <mergeCells count="7">
    <mergeCell ref="A14:C15"/>
    <mergeCell ref="B22:C22"/>
    <mergeCell ref="A1:G1"/>
    <mergeCell ref="A3:C4"/>
    <mergeCell ref="E3:G4"/>
    <mergeCell ref="B11:C11"/>
    <mergeCell ref="F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topLeftCell="A30" workbookViewId="0">
      <selection activeCell="B34" sqref="B34"/>
    </sheetView>
  </sheetViews>
  <sheetFormatPr defaultColWidth="12.6640625" defaultRowHeight="15.75" customHeight="1" x14ac:dyDescent="0.25"/>
  <cols>
    <col min="1" max="2" width="9.109375" customWidth="1"/>
    <col min="3" max="3" width="12.33203125" customWidth="1"/>
    <col min="4" max="4" width="11.6640625" customWidth="1"/>
    <col min="5" max="6" width="9.109375" customWidth="1"/>
    <col min="7" max="7" width="14.109375" customWidth="1"/>
    <col min="8" max="8" width="13" customWidth="1"/>
    <col min="9" max="9" width="12.33203125" customWidth="1"/>
    <col min="10" max="12" width="9.109375" customWidth="1"/>
    <col min="13" max="13" width="13" customWidth="1"/>
    <col min="14" max="14" width="12.6640625" customWidth="1"/>
    <col min="15" max="26" width="9.109375" customWidth="1"/>
  </cols>
  <sheetData>
    <row r="1" spans="1:26" ht="13.8" x14ac:dyDescent="0.3">
      <c r="A1" s="37" t="s">
        <v>16</v>
      </c>
      <c r="B1" s="34"/>
      <c r="C1" s="34"/>
      <c r="D1" s="34"/>
      <c r="E1" s="34"/>
      <c r="F1" s="34"/>
      <c r="G1" s="34"/>
      <c r="H1" s="17"/>
      <c r="I1" s="17"/>
      <c r="J1" s="18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3.8" x14ac:dyDescent="0.3">
      <c r="A2" s="38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6.2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8" x14ac:dyDescent="0.3">
      <c r="A4" s="17"/>
      <c r="B4" s="17"/>
      <c r="C4" s="17"/>
      <c r="D4" s="17"/>
      <c r="E4" s="18"/>
      <c r="F4" s="17"/>
      <c r="G4" s="17"/>
      <c r="H4" s="17"/>
      <c r="I4" s="17"/>
      <c r="J4" s="18"/>
      <c r="K4" s="17"/>
      <c r="L4" s="17"/>
      <c r="M4" s="17"/>
      <c r="N4" s="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.8" x14ac:dyDescent="0.3">
      <c r="A5" s="39" t="s">
        <v>18</v>
      </c>
      <c r="B5" s="40"/>
      <c r="C5" s="40"/>
      <c r="D5" s="32"/>
      <c r="E5" s="18"/>
      <c r="F5" s="39" t="s">
        <v>19</v>
      </c>
      <c r="G5" s="40"/>
      <c r="H5" s="40"/>
      <c r="I5" s="32"/>
      <c r="J5" s="18"/>
      <c r="K5" s="39" t="s">
        <v>20</v>
      </c>
      <c r="L5" s="40"/>
      <c r="M5" s="40"/>
      <c r="N5" s="32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8" x14ac:dyDescent="0.3">
      <c r="A6" s="39" t="s">
        <v>21</v>
      </c>
      <c r="B6" s="40"/>
      <c r="C6" s="40"/>
      <c r="D6" s="32"/>
      <c r="E6" s="18"/>
      <c r="F6" s="39" t="s">
        <v>22</v>
      </c>
      <c r="G6" s="40"/>
      <c r="H6" s="40"/>
      <c r="I6" s="32"/>
      <c r="J6" s="18"/>
      <c r="K6" s="39" t="s">
        <v>23</v>
      </c>
      <c r="L6" s="40"/>
      <c r="M6" s="40"/>
      <c r="N6" s="3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96.6" x14ac:dyDescent="0.3">
      <c r="A7" s="19" t="s">
        <v>24</v>
      </c>
      <c r="B7" s="20">
        <v>400</v>
      </c>
      <c r="C7" s="12" t="s">
        <v>25</v>
      </c>
      <c r="D7" s="13">
        <f>B7/60</f>
        <v>6.666666666666667</v>
      </c>
      <c r="E7" s="21"/>
      <c r="F7" s="15" t="s">
        <v>26</v>
      </c>
      <c r="G7" s="22">
        <v>400</v>
      </c>
      <c r="H7" s="12" t="s">
        <v>27</v>
      </c>
      <c r="I7" s="13">
        <f>G7/54</f>
        <v>7.4074074074074074</v>
      </c>
      <c r="J7" s="18"/>
      <c r="K7" s="15" t="s">
        <v>26</v>
      </c>
      <c r="L7" s="22">
        <v>400</v>
      </c>
      <c r="M7" s="12" t="s">
        <v>27</v>
      </c>
      <c r="N7" s="13">
        <f>L7/24</f>
        <v>16.666666666666668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82.8" x14ac:dyDescent="0.3">
      <c r="A8" s="15"/>
      <c r="B8" s="15"/>
      <c r="C8" s="15"/>
      <c r="D8" s="15"/>
      <c r="E8" s="21"/>
      <c r="F8" s="12" t="s">
        <v>28</v>
      </c>
      <c r="G8" s="13">
        <f>I7*6</f>
        <v>44.444444444444443</v>
      </c>
      <c r="H8" s="41"/>
      <c r="I8" s="32"/>
      <c r="J8" s="18"/>
      <c r="K8" s="12" t="s">
        <v>28</v>
      </c>
      <c r="L8" s="13">
        <f>N7*6</f>
        <v>100</v>
      </c>
      <c r="M8" s="41"/>
      <c r="N8" s="3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8" x14ac:dyDescent="0.3">
      <c r="A9" s="15"/>
      <c r="B9" s="15"/>
      <c r="C9" s="15"/>
      <c r="D9" s="15"/>
      <c r="E9" s="18"/>
      <c r="F9" s="2"/>
      <c r="G9" s="2"/>
      <c r="H9" s="2"/>
      <c r="I9" s="2"/>
      <c r="J9" s="18"/>
      <c r="K9" s="2"/>
      <c r="L9" s="2"/>
      <c r="M9" s="2"/>
      <c r="N9" s="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16" customFormat="1" ht="69" x14ac:dyDescent="0.25">
      <c r="A10" s="15" t="s">
        <v>29</v>
      </c>
      <c r="B10" s="15" t="s">
        <v>30</v>
      </c>
      <c r="C10" s="15" t="s">
        <v>31</v>
      </c>
      <c r="D10" s="15" t="s">
        <v>32</v>
      </c>
      <c r="E10" s="21"/>
      <c r="F10" s="15" t="s">
        <v>29</v>
      </c>
      <c r="G10" s="15" t="s">
        <v>33</v>
      </c>
      <c r="H10" s="15" t="s">
        <v>31</v>
      </c>
      <c r="I10" s="15" t="s">
        <v>32</v>
      </c>
      <c r="J10" s="21"/>
      <c r="K10" s="15" t="s">
        <v>29</v>
      </c>
      <c r="L10" s="15" t="s">
        <v>33</v>
      </c>
      <c r="M10" s="15" t="s">
        <v>31</v>
      </c>
      <c r="N10" s="15" t="s">
        <v>32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16" customFormat="1" ht="69" x14ac:dyDescent="0.25">
      <c r="A11" s="15" t="s">
        <v>34</v>
      </c>
      <c r="B11" s="23" t="s">
        <v>35</v>
      </c>
      <c r="C11" s="23">
        <v>24</v>
      </c>
      <c r="D11" s="24">
        <f t="shared" ref="D11:D25" si="0">C11*$D$7</f>
        <v>160</v>
      </c>
      <c r="E11" s="21"/>
      <c r="F11" s="15" t="s">
        <v>34</v>
      </c>
      <c r="G11" s="23" t="s">
        <v>35</v>
      </c>
      <c r="H11" s="23">
        <v>24</v>
      </c>
      <c r="I11" s="24">
        <f t="shared" ref="I11:I25" si="1">H11*$I$7</f>
        <v>177.77777777777777</v>
      </c>
      <c r="J11" s="21"/>
      <c r="K11" s="15" t="s">
        <v>34</v>
      </c>
      <c r="L11" s="23" t="s">
        <v>35</v>
      </c>
      <c r="M11" s="23">
        <v>24</v>
      </c>
      <c r="N11" s="24">
        <f t="shared" ref="N11:N25" si="2">M11*$N$7</f>
        <v>400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16" customFormat="1" ht="110.4" x14ac:dyDescent="0.25">
      <c r="A12" s="15" t="s">
        <v>36</v>
      </c>
      <c r="B12" s="23" t="s">
        <v>37</v>
      </c>
      <c r="C12" s="23">
        <v>24</v>
      </c>
      <c r="D12" s="24">
        <f t="shared" si="0"/>
        <v>160</v>
      </c>
      <c r="E12" s="21"/>
      <c r="F12" s="15" t="s">
        <v>36</v>
      </c>
      <c r="G12" s="23" t="s">
        <v>37</v>
      </c>
      <c r="H12" s="23">
        <v>24</v>
      </c>
      <c r="I12" s="24">
        <f t="shared" si="1"/>
        <v>177.77777777777777</v>
      </c>
      <c r="J12" s="21"/>
      <c r="K12" s="15" t="s">
        <v>36</v>
      </c>
      <c r="L12" s="23" t="s">
        <v>37</v>
      </c>
      <c r="M12" s="23">
        <v>24</v>
      </c>
      <c r="N12" s="24">
        <f t="shared" si="2"/>
        <v>400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16" customFormat="1" ht="82.8" x14ac:dyDescent="0.25">
      <c r="A13" s="15" t="s">
        <v>38</v>
      </c>
      <c r="B13" s="23" t="s">
        <v>37</v>
      </c>
      <c r="C13" s="23">
        <v>24</v>
      </c>
      <c r="D13" s="24">
        <f t="shared" si="0"/>
        <v>160</v>
      </c>
      <c r="E13" s="21"/>
      <c r="F13" s="15" t="s">
        <v>38</v>
      </c>
      <c r="G13" s="23" t="s">
        <v>37</v>
      </c>
      <c r="H13" s="23">
        <v>24</v>
      </c>
      <c r="I13" s="24">
        <f t="shared" si="1"/>
        <v>177.77777777777777</v>
      </c>
      <c r="J13" s="21"/>
      <c r="K13" s="15" t="s">
        <v>38</v>
      </c>
      <c r="L13" s="23" t="s">
        <v>37</v>
      </c>
      <c r="M13" s="23">
        <v>24</v>
      </c>
      <c r="N13" s="24">
        <f t="shared" si="2"/>
        <v>400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16" customFormat="1" ht="82.8" x14ac:dyDescent="0.25">
      <c r="A14" s="15" t="s">
        <v>39</v>
      </c>
      <c r="B14" s="23" t="s">
        <v>40</v>
      </c>
      <c r="C14" s="23">
        <v>18</v>
      </c>
      <c r="D14" s="24">
        <f t="shared" si="0"/>
        <v>120</v>
      </c>
      <c r="E14" s="21"/>
      <c r="F14" s="15" t="s">
        <v>39</v>
      </c>
      <c r="G14" s="23" t="s">
        <v>40</v>
      </c>
      <c r="H14" s="23">
        <v>18</v>
      </c>
      <c r="I14" s="24">
        <f t="shared" si="1"/>
        <v>133.33333333333334</v>
      </c>
      <c r="J14" s="21"/>
      <c r="K14" s="15" t="s">
        <v>39</v>
      </c>
      <c r="L14" s="23" t="s">
        <v>40</v>
      </c>
      <c r="M14" s="23">
        <v>18</v>
      </c>
      <c r="N14" s="24">
        <f t="shared" si="2"/>
        <v>300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16" customFormat="1" ht="82.8" x14ac:dyDescent="0.25">
      <c r="A15" s="15" t="s">
        <v>41</v>
      </c>
      <c r="B15" s="23" t="s">
        <v>40</v>
      </c>
      <c r="C15" s="23">
        <v>18</v>
      </c>
      <c r="D15" s="24">
        <f t="shared" si="0"/>
        <v>120</v>
      </c>
      <c r="E15" s="21"/>
      <c r="F15" s="15" t="s">
        <v>41</v>
      </c>
      <c r="G15" s="23" t="s">
        <v>40</v>
      </c>
      <c r="H15" s="23">
        <v>18</v>
      </c>
      <c r="I15" s="24">
        <f t="shared" si="1"/>
        <v>133.33333333333334</v>
      </c>
      <c r="J15" s="21"/>
      <c r="K15" s="15" t="s">
        <v>41</v>
      </c>
      <c r="L15" s="23" t="s">
        <v>40</v>
      </c>
      <c r="M15" s="23">
        <v>18</v>
      </c>
      <c r="N15" s="24">
        <f t="shared" si="2"/>
        <v>300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s="16" customFormat="1" ht="138" x14ac:dyDescent="0.25">
      <c r="A16" s="15" t="s">
        <v>42</v>
      </c>
      <c r="B16" s="23" t="s">
        <v>40</v>
      </c>
      <c r="C16" s="23">
        <v>18</v>
      </c>
      <c r="D16" s="24">
        <f t="shared" si="0"/>
        <v>120</v>
      </c>
      <c r="E16" s="21"/>
      <c r="F16" s="15" t="s">
        <v>42</v>
      </c>
      <c r="G16" s="23" t="s">
        <v>40</v>
      </c>
      <c r="H16" s="23">
        <v>18</v>
      </c>
      <c r="I16" s="24">
        <f t="shared" si="1"/>
        <v>133.33333333333334</v>
      </c>
      <c r="J16" s="21"/>
      <c r="K16" s="15" t="s">
        <v>42</v>
      </c>
      <c r="L16" s="23" t="s">
        <v>40</v>
      </c>
      <c r="M16" s="23">
        <v>18</v>
      </c>
      <c r="N16" s="24">
        <f t="shared" si="2"/>
        <v>300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16" customFormat="1" ht="151.80000000000001" x14ac:dyDescent="0.25">
      <c r="A17" s="15" t="s">
        <v>43</v>
      </c>
      <c r="B17" s="23" t="s">
        <v>40</v>
      </c>
      <c r="C17" s="23">
        <v>18</v>
      </c>
      <c r="D17" s="24">
        <f t="shared" si="0"/>
        <v>120</v>
      </c>
      <c r="E17" s="21"/>
      <c r="F17" s="15" t="s">
        <v>43</v>
      </c>
      <c r="G17" s="23" t="s">
        <v>40</v>
      </c>
      <c r="H17" s="23">
        <v>18</v>
      </c>
      <c r="I17" s="24">
        <f t="shared" si="1"/>
        <v>133.33333333333334</v>
      </c>
      <c r="J17" s="21"/>
      <c r="K17" s="15" t="s">
        <v>43</v>
      </c>
      <c r="L17" s="23" t="s">
        <v>40</v>
      </c>
      <c r="M17" s="23">
        <v>18</v>
      </c>
      <c r="N17" s="24">
        <f t="shared" si="2"/>
        <v>300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s="16" customFormat="1" ht="124.2" x14ac:dyDescent="0.25">
      <c r="A18" s="15" t="s">
        <v>44</v>
      </c>
      <c r="B18" s="23" t="s">
        <v>40</v>
      </c>
      <c r="C18" s="23">
        <v>18</v>
      </c>
      <c r="D18" s="24">
        <f t="shared" si="0"/>
        <v>120</v>
      </c>
      <c r="E18" s="21"/>
      <c r="F18" s="15" t="s">
        <v>44</v>
      </c>
      <c r="G18" s="23" t="s">
        <v>40</v>
      </c>
      <c r="H18" s="23">
        <v>18</v>
      </c>
      <c r="I18" s="24">
        <f t="shared" si="1"/>
        <v>133.33333333333334</v>
      </c>
      <c r="J18" s="21"/>
      <c r="K18" s="15" t="s">
        <v>44</v>
      </c>
      <c r="L18" s="23" t="s">
        <v>40</v>
      </c>
      <c r="M18" s="23">
        <v>18</v>
      </c>
      <c r="N18" s="24">
        <f t="shared" si="2"/>
        <v>300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16" customFormat="1" ht="110.4" x14ac:dyDescent="0.25">
      <c r="A19" s="15" t="s">
        <v>45</v>
      </c>
      <c r="B19" s="23" t="s">
        <v>40</v>
      </c>
      <c r="C19" s="23">
        <v>18</v>
      </c>
      <c r="D19" s="24">
        <f t="shared" si="0"/>
        <v>120</v>
      </c>
      <c r="E19" s="21"/>
      <c r="F19" s="15" t="s">
        <v>45</v>
      </c>
      <c r="G19" s="23" t="s">
        <v>40</v>
      </c>
      <c r="H19" s="23">
        <v>18</v>
      </c>
      <c r="I19" s="24">
        <f t="shared" si="1"/>
        <v>133.33333333333334</v>
      </c>
      <c r="J19" s="21"/>
      <c r="K19" s="15" t="s">
        <v>45</v>
      </c>
      <c r="L19" s="23" t="s">
        <v>40</v>
      </c>
      <c r="M19" s="23">
        <v>18</v>
      </c>
      <c r="N19" s="24">
        <f t="shared" si="2"/>
        <v>300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s="16" customFormat="1" ht="110.4" x14ac:dyDescent="0.25">
      <c r="A20" s="15" t="s">
        <v>46</v>
      </c>
      <c r="B20" s="23" t="s">
        <v>40</v>
      </c>
      <c r="C20" s="23">
        <v>18</v>
      </c>
      <c r="D20" s="24">
        <f t="shared" si="0"/>
        <v>120</v>
      </c>
      <c r="E20" s="21"/>
      <c r="F20" s="15" t="s">
        <v>46</v>
      </c>
      <c r="G20" s="23" t="s">
        <v>40</v>
      </c>
      <c r="H20" s="23">
        <v>18</v>
      </c>
      <c r="I20" s="24">
        <f t="shared" si="1"/>
        <v>133.33333333333334</v>
      </c>
      <c r="J20" s="21"/>
      <c r="K20" s="15" t="s">
        <v>46</v>
      </c>
      <c r="L20" s="23" t="s">
        <v>40</v>
      </c>
      <c r="M20" s="23">
        <v>18</v>
      </c>
      <c r="N20" s="24">
        <f t="shared" si="2"/>
        <v>300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16" customFormat="1" ht="96.6" x14ac:dyDescent="0.25">
      <c r="A21" s="15" t="s">
        <v>47</v>
      </c>
      <c r="B21" s="23" t="s">
        <v>40</v>
      </c>
      <c r="C21" s="23">
        <v>18</v>
      </c>
      <c r="D21" s="24">
        <f t="shared" si="0"/>
        <v>120</v>
      </c>
      <c r="E21" s="21"/>
      <c r="F21" s="15" t="s">
        <v>48</v>
      </c>
      <c r="G21" s="23" t="s">
        <v>40</v>
      </c>
      <c r="H21" s="23">
        <v>18</v>
      </c>
      <c r="I21" s="24">
        <f t="shared" si="1"/>
        <v>133.33333333333334</v>
      </c>
      <c r="J21" s="21"/>
      <c r="K21" s="15" t="s">
        <v>48</v>
      </c>
      <c r="L21" s="23" t="s">
        <v>40</v>
      </c>
      <c r="M21" s="23">
        <v>18</v>
      </c>
      <c r="N21" s="24">
        <f t="shared" si="2"/>
        <v>300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16" customFormat="1" ht="82.8" x14ac:dyDescent="0.25">
      <c r="A22" s="15" t="s">
        <v>49</v>
      </c>
      <c r="B22" s="23" t="s">
        <v>50</v>
      </c>
      <c r="C22" s="23">
        <v>12</v>
      </c>
      <c r="D22" s="24">
        <f t="shared" si="0"/>
        <v>80</v>
      </c>
      <c r="E22" s="21"/>
      <c r="F22" s="15" t="s">
        <v>49</v>
      </c>
      <c r="G22" s="23" t="s">
        <v>50</v>
      </c>
      <c r="H22" s="23">
        <v>12</v>
      </c>
      <c r="I22" s="24">
        <f t="shared" si="1"/>
        <v>88.888888888888886</v>
      </c>
      <c r="J22" s="21"/>
      <c r="K22" s="15" t="s">
        <v>49</v>
      </c>
      <c r="L22" s="23" t="s">
        <v>50</v>
      </c>
      <c r="M22" s="23">
        <v>12</v>
      </c>
      <c r="N22" s="24">
        <f t="shared" si="2"/>
        <v>200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16" customFormat="1" ht="69" x14ac:dyDescent="0.25">
      <c r="A23" s="15" t="s">
        <v>51</v>
      </c>
      <c r="B23" s="23" t="s">
        <v>52</v>
      </c>
      <c r="C23" s="23">
        <v>6</v>
      </c>
      <c r="D23" s="24">
        <f t="shared" si="0"/>
        <v>40</v>
      </c>
      <c r="E23" s="21"/>
      <c r="F23" s="15" t="s">
        <v>53</v>
      </c>
      <c r="G23" s="23" t="s">
        <v>52</v>
      </c>
      <c r="H23" s="23">
        <v>6</v>
      </c>
      <c r="I23" s="24">
        <f t="shared" si="1"/>
        <v>44.444444444444443</v>
      </c>
      <c r="J23" s="21"/>
      <c r="K23" s="15" t="s">
        <v>53</v>
      </c>
      <c r="L23" s="23" t="s">
        <v>52</v>
      </c>
      <c r="M23" s="23">
        <v>6</v>
      </c>
      <c r="N23" s="24">
        <f t="shared" si="2"/>
        <v>100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16" customFormat="1" ht="110.4" x14ac:dyDescent="0.25">
      <c r="A24" s="15" t="s">
        <v>54</v>
      </c>
      <c r="B24" s="23" t="s">
        <v>52</v>
      </c>
      <c r="C24" s="23">
        <v>6</v>
      </c>
      <c r="D24" s="24">
        <f t="shared" si="0"/>
        <v>40</v>
      </c>
      <c r="E24" s="21"/>
      <c r="F24" s="15" t="s">
        <v>54</v>
      </c>
      <c r="G24" s="23" t="s">
        <v>52</v>
      </c>
      <c r="H24" s="23">
        <v>6</v>
      </c>
      <c r="I24" s="24">
        <f t="shared" si="1"/>
        <v>44.444444444444443</v>
      </c>
      <c r="J24" s="21"/>
      <c r="K24" s="15" t="s">
        <v>54</v>
      </c>
      <c r="L24" s="23" t="s">
        <v>52</v>
      </c>
      <c r="M24" s="23">
        <v>6</v>
      </c>
      <c r="N24" s="24">
        <f t="shared" si="2"/>
        <v>100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16" customFormat="1" ht="82.8" x14ac:dyDescent="0.25">
      <c r="A25" s="15" t="s">
        <v>55</v>
      </c>
      <c r="B25" s="15" t="s">
        <v>56</v>
      </c>
      <c r="C25" s="15">
        <v>3</v>
      </c>
      <c r="D25" s="24">
        <f t="shared" si="0"/>
        <v>20</v>
      </c>
      <c r="E25" s="21"/>
      <c r="F25" s="15" t="s">
        <v>55</v>
      </c>
      <c r="G25" s="15" t="s">
        <v>56</v>
      </c>
      <c r="H25" s="15">
        <v>3</v>
      </c>
      <c r="I25" s="24">
        <f t="shared" si="1"/>
        <v>22.222222222222221</v>
      </c>
      <c r="J25" s="21"/>
      <c r="K25" s="15" t="s">
        <v>55</v>
      </c>
      <c r="L25" s="15" t="s">
        <v>56</v>
      </c>
      <c r="M25" s="15">
        <v>3</v>
      </c>
      <c r="N25" s="24">
        <f t="shared" si="2"/>
        <v>50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3.8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8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8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8" x14ac:dyDescent="0.3">
      <c r="A29" s="42" t="s">
        <v>57</v>
      </c>
      <c r="B29" s="34"/>
      <c r="C29" s="34"/>
      <c r="D29" s="34"/>
      <c r="E29" s="34"/>
      <c r="F29" s="34"/>
      <c r="G29" s="34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8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8" x14ac:dyDescent="0.3">
      <c r="A31" s="43" t="s">
        <v>58</v>
      </c>
      <c r="B31" s="26"/>
      <c r="C31" s="27"/>
      <c r="D31" s="1"/>
      <c r="E31" s="43" t="s">
        <v>59</v>
      </c>
      <c r="F31" s="26"/>
      <c r="G31" s="2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8.25" customHeight="1" x14ac:dyDescent="0.3">
      <c r="A32" s="28"/>
      <c r="B32" s="29"/>
      <c r="C32" s="30"/>
      <c r="D32" s="1"/>
      <c r="E32" s="28"/>
      <c r="F32" s="29"/>
      <c r="G32" s="30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8" x14ac:dyDescent="0.3">
      <c r="A33" s="2" t="s">
        <v>3</v>
      </c>
      <c r="B33" s="3">
        <v>1.96</v>
      </c>
      <c r="C33" s="4">
        <f>B33*B33</f>
        <v>3.8415999999999997</v>
      </c>
      <c r="D33" s="1"/>
      <c r="E33" s="2" t="s">
        <v>4</v>
      </c>
      <c r="F33" s="3">
        <v>2.0449999999999999</v>
      </c>
      <c r="G33" s="4">
        <f>2.045*2.045</f>
        <v>4.1820249999999994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55.2" x14ac:dyDescent="0.3">
      <c r="A34" s="2" t="s">
        <v>5</v>
      </c>
      <c r="B34" s="14">
        <v>60</v>
      </c>
      <c r="C34" s="4">
        <f>B34/100</f>
        <v>0.6</v>
      </c>
      <c r="D34" s="1"/>
      <c r="E34" s="2" t="s">
        <v>5</v>
      </c>
      <c r="F34" s="14">
        <v>50</v>
      </c>
      <c r="G34" s="4">
        <f>F34/100</f>
        <v>0.5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55.2" x14ac:dyDescent="0.3">
      <c r="A35" s="2" t="s">
        <v>6</v>
      </c>
      <c r="B35" s="3">
        <f>1-C34</f>
        <v>0.4</v>
      </c>
      <c r="C35" s="4">
        <f>1-C34</f>
        <v>0.4</v>
      </c>
      <c r="D35" s="1"/>
      <c r="E35" s="2" t="s">
        <v>6</v>
      </c>
      <c r="F35" s="3">
        <f>1-G34</f>
        <v>0.5</v>
      </c>
      <c r="G35" s="4">
        <f>1-G34</f>
        <v>0.5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8" x14ac:dyDescent="0.3">
      <c r="A36" s="2" t="s">
        <v>60</v>
      </c>
      <c r="B36" s="14">
        <v>20</v>
      </c>
      <c r="C36" s="4"/>
      <c r="D36" s="1"/>
      <c r="E36" s="2" t="s">
        <v>60</v>
      </c>
      <c r="F36" s="14">
        <v>44</v>
      </c>
      <c r="G36" s="4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8" x14ac:dyDescent="0.3">
      <c r="A37" s="6"/>
      <c r="B37" s="6"/>
      <c r="C37" s="6"/>
      <c r="D37" s="1"/>
      <c r="E37" s="2" t="s">
        <v>8</v>
      </c>
      <c r="F37" s="3">
        <v>1.5</v>
      </c>
      <c r="G37" s="4">
        <v>1.5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8" x14ac:dyDescent="0.3">
      <c r="A38" s="6"/>
      <c r="B38" s="6"/>
      <c r="C38" s="6"/>
      <c r="D38" s="1"/>
      <c r="E38" s="6"/>
      <c r="F38" s="6"/>
      <c r="G38" s="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7.6" x14ac:dyDescent="0.3">
      <c r="A39" s="2" t="s">
        <v>61</v>
      </c>
      <c r="B39" s="36">
        <f>(SQRT((C33*C34*C35)/B36))*100</f>
        <v>21.470724254202512</v>
      </c>
      <c r="C39" s="32"/>
      <c r="D39" s="1"/>
      <c r="E39" s="2" t="s">
        <v>62</v>
      </c>
      <c r="F39" s="35">
        <f>100*(SQRT((G33*G34*G35*G37)/F36))</f>
        <v>18.879157428955157</v>
      </c>
      <c r="G39" s="3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8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8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8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8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8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8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8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8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8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8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8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8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8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8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8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8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8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8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8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8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8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8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8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8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8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8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8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8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8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8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8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8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8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8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8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8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8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8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8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8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8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8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8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8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8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8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8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8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8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8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8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8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8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8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8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8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8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8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8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8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8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8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8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8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8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8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8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8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8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8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8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8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8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8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8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8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8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8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8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8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8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8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8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8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8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8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8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8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8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8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8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8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8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8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8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8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8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8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8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8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8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8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8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8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8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8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8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8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8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8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8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8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8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8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8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8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8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8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8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8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8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8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8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8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8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8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8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8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8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8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8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8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8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8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8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8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8" x14ac:dyDescent="0.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8" x14ac:dyDescent="0.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8" x14ac:dyDescent="0.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8" x14ac:dyDescent="0.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8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8" x14ac:dyDescent="0.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8" x14ac:dyDescent="0.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8" x14ac:dyDescent="0.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8" x14ac:dyDescent="0.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8" x14ac:dyDescent="0.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8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8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8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8" x14ac:dyDescent="0.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8" x14ac:dyDescent="0.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8" x14ac:dyDescent="0.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8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8" x14ac:dyDescent="0.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8" x14ac:dyDescent="0.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8" x14ac:dyDescent="0.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8" x14ac:dyDescent="0.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8" x14ac:dyDescent="0.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8" x14ac:dyDescent="0.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8" x14ac:dyDescent="0.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8" x14ac:dyDescent="0.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8" x14ac:dyDescent="0.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8" x14ac:dyDescent="0.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8" x14ac:dyDescent="0.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8" x14ac:dyDescent="0.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8" x14ac:dyDescent="0.3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8" x14ac:dyDescent="0.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8" x14ac:dyDescent="0.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8" x14ac:dyDescent="0.3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8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8" x14ac:dyDescent="0.3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8" x14ac:dyDescent="0.3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8" x14ac:dyDescent="0.3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8" x14ac:dyDescent="0.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8" x14ac:dyDescent="0.3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8" x14ac:dyDescent="0.3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8" x14ac:dyDescent="0.3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8" x14ac:dyDescent="0.3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8" x14ac:dyDescent="0.3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8" x14ac:dyDescent="0.3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8" x14ac:dyDescent="0.3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8" x14ac:dyDescent="0.3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8" x14ac:dyDescent="0.3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8" x14ac:dyDescent="0.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8" x14ac:dyDescent="0.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8" x14ac:dyDescent="0.3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8" x14ac:dyDescent="0.3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8" x14ac:dyDescent="0.3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8" x14ac:dyDescent="0.3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8" x14ac:dyDescent="0.3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8" x14ac:dyDescent="0.3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8" x14ac:dyDescent="0.3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8" x14ac:dyDescent="0.3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8" x14ac:dyDescent="0.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8" x14ac:dyDescent="0.3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8" x14ac:dyDescent="0.3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8" x14ac:dyDescent="0.3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8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8" x14ac:dyDescent="0.3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8" x14ac:dyDescent="0.3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8" x14ac:dyDescent="0.3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8" x14ac:dyDescent="0.3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8" x14ac:dyDescent="0.3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8" x14ac:dyDescent="0.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8" x14ac:dyDescent="0.3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8" x14ac:dyDescent="0.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8" x14ac:dyDescent="0.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8" x14ac:dyDescent="0.3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8" x14ac:dyDescent="0.3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8" x14ac:dyDescent="0.3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8" x14ac:dyDescent="0.3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8" x14ac:dyDescent="0.3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8" x14ac:dyDescent="0.3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8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8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8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8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8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8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8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8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8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8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8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8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8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8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8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8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8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8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8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8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8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8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8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8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8" x14ac:dyDescent="0.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8" x14ac:dyDescent="0.3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8" x14ac:dyDescent="0.3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8" x14ac:dyDescent="0.3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8" x14ac:dyDescent="0.3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8" x14ac:dyDescent="0.3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8" x14ac:dyDescent="0.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8" x14ac:dyDescent="0.3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8" x14ac:dyDescent="0.3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8" x14ac:dyDescent="0.3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8" x14ac:dyDescent="0.3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8" x14ac:dyDescent="0.3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8" x14ac:dyDescent="0.3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8" x14ac:dyDescent="0.3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8" x14ac:dyDescent="0.3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8" x14ac:dyDescent="0.3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8" x14ac:dyDescent="0.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8" x14ac:dyDescent="0.3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8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8" x14ac:dyDescent="0.3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8" x14ac:dyDescent="0.3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8" x14ac:dyDescent="0.3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8" x14ac:dyDescent="0.3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8" x14ac:dyDescent="0.3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8" x14ac:dyDescent="0.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8" x14ac:dyDescent="0.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8" x14ac:dyDescent="0.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8" x14ac:dyDescent="0.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8" x14ac:dyDescent="0.3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8" x14ac:dyDescent="0.3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8" x14ac:dyDescent="0.3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8" x14ac:dyDescent="0.3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8" x14ac:dyDescent="0.3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8" x14ac:dyDescent="0.3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8" x14ac:dyDescent="0.3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8" x14ac:dyDescent="0.3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8" x14ac:dyDescent="0.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8" x14ac:dyDescent="0.3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8" x14ac:dyDescent="0.3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8" x14ac:dyDescent="0.3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8" x14ac:dyDescent="0.3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8" x14ac:dyDescent="0.3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8" x14ac:dyDescent="0.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8" x14ac:dyDescent="0.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8" x14ac:dyDescent="0.3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8" x14ac:dyDescent="0.3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8" x14ac:dyDescent="0.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8" x14ac:dyDescent="0.3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8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8" x14ac:dyDescent="0.3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8" x14ac:dyDescent="0.3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8" x14ac:dyDescent="0.3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8" x14ac:dyDescent="0.3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8" x14ac:dyDescent="0.3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8" x14ac:dyDescent="0.3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8" x14ac:dyDescent="0.3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8" x14ac:dyDescent="0.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8" x14ac:dyDescent="0.3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8" x14ac:dyDescent="0.3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8" x14ac:dyDescent="0.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8" x14ac:dyDescent="0.3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8" x14ac:dyDescent="0.3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8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8" x14ac:dyDescent="0.3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8" x14ac:dyDescent="0.3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8" x14ac:dyDescent="0.3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8" x14ac:dyDescent="0.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8" x14ac:dyDescent="0.3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8" x14ac:dyDescent="0.3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8" x14ac:dyDescent="0.3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8" x14ac:dyDescent="0.3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8" x14ac:dyDescent="0.3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8" x14ac:dyDescent="0.3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8" x14ac:dyDescent="0.3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8" x14ac:dyDescent="0.3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8" x14ac:dyDescent="0.3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8" x14ac:dyDescent="0.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8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8" x14ac:dyDescent="0.3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8" x14ac:dyDescent="0.3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8" x14ac:dyDescent="0.3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8" x14ac:dyDescent="0.3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8" x14ac:dyDescent="0.3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8" x14ac:dyDescent="0.3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8" x14ac:dyDescent="0.3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8" x14ac:dyDescent="0.3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8" x14ac:dyDescent="0.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8" x14ac:dyDescent="0.3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8" x14ac:dyDescent="0.3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8" x14ac:dyDescent="0.3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8" x14ac:dyDescent="0.3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8" x14ac:dyDescent="0.3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8" x14ac:dyDescent="0.3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8" x14ac:dyDescent="0.3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8" x14ac:dyDescent="0.3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8" x14ac:dyDescent="0.3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8" x14ac:dyDescent="0.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8" x14ac:dyDescent="0.3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8" x14ac:dyDescent="0.3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8" x14ac:dyDescent="0.3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8" x14ac:dyDescent="0.3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8" x14ac:dyDescent="0.3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8" x14ac:dyDescent="0.3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8" x14ac:dyDescent="0.3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8" x14ac:dyDescent="0.3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8" x14ac:dyDescent="0.3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8" x14ac:dyDescent="0.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8" x14ac:dyDescent="0.3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8" x14ac:dyDescent="0.3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8" x14ac:dyDescent="0.3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8" x14ac:dyDescent="0.3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8" x14ac:dyDescent="0.3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8" x14ac:dyDescent="0.3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8" x14ac:dyDescent="0.3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8" x14ac:dyDescent="0.3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8" x14ac:dyDescent="0.3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8" x14ac:dyDescent="0.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8" x14ac:dyDescent="0.3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8" x14ac:dyDescent="0.3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8" x14ac:dyDescent="0.3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8" x14ac:dyDescent="0.3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8" x14ac:dyDescent="0.3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8" x14ac:dyDescent="0.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8" x14ac:dyDescent="0.3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8" x14ac:dyDescent="0.3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8" x14ac:dyDescent="0.3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8" x14ac:dyDescent="0.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8" x14ac:dyDescent="0.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8" x14ac:dyDescent="0.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8" x14ac:dyDescent="0.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8" x14ac:dyDescent="0.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8" x14ac:dyDescent="0.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8" x14ac:dyDescent="0.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8" x14ac:dyDescent="0.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8" x14ac:dyDescent="0.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8" x14ac:dyDescent="0.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8" x14ac:dyDescent="0.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8" x14ac:dyDescent="0.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8" x14ac:dyDescent="0.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8" x14ac:dyDescent="0.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8" x14ac:dyDescent="0.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8" x14ac:dyDescent="0.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8" x14ac:dyDescent="0.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8" x14ac:dyDescent="0.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8" x14ac:dyDescent="0.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8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8" x14ac:dyDescent="0.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8" x14ac:dyDescent="0.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8" x14ac:dyDescent="0.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8" x14ac:dyDescent="0.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8" x14ac:dyDescent="0.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8" x14ac:dyDescent="0.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8" x14ac:dyDescent="0.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8" x14ac:dyDescent="0.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8" x14ac:dyDescent="0.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8" x14ac:dyDescent="0.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8" x14ac:dyDescent="0.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8" x14ac:dyDescent="0.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8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8" x14ac:dyDescent="0.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8" x14ac:dyDescent="0.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8" x14ac:dyDescent="0.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8" x14ac:dyDescent="0.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8" x14ac:dyDescent="0.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8" x14ac:dyDescent="0.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8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8" x14ac:dyDescent="0.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8" x14ac:dyDescent="0.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8" x14ac:dyDescent="0.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8" x14ac:dyDescent="0.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8" x14ac:dyDescent="0.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8" x14ac:dyDescent="0.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8" x14ac:dyDescent="0.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8" x14ac:dyDescent="0.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8" x14ac:dyDescent="0.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8" x14ac:dyDescent="0.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8" x14ac:dyDescent="0.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8" x14ac:dyDescent="0.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8" x14ac:dyDescent="0.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8" x14ac:dyDescent="0.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8" x14ac:dyDescent="0.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8" x14ac:dyDescent="0.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8" x14ac:dyDescent="0.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8" x14ac:dyDescent="0.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8" x14ac:dyDescent="0.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8" x14ac:dyDescent="0.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8" x14ac:dyDescent="0.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8" x14ac:dyDescent="0.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8" x14ac:dyDescent="0.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8" x14ac:dyDescent="0.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8" x14ac:dyDescent="0.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8" x14ac:dyDescent="0.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8" x14ac:dyDescent="0.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8" x14ac:dyDescent="0.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8" x14ac:dyDescent="0.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8" x14ac:dyDescent="0.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8" x14ac:dyDescent="0.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8" x14ac:dyDescent="0.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8" x14ac:dyDescent="0.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8" x14ac:dyDescent="0.3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8" x14ac:dyDescent="0.3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8" x14ac:dyDescent="0.3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8" x14ac:dyDescent="0.3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8" x14ac:dyDescent="0.3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8" x14ac:dyDescent="0.3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8" x14ac:dyDescent="0.3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8" x14ac:dyDescent="0.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8" x14ac:dyDescent="0.3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8" x14ac:dyDescent="0.3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8" x14ac:dyDescent="0.3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8" x14ac:dyDescent="0.3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8" x14ac:dyDescent="0.3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8" x14ac:dyDescent="0.3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8" x14ac:dyDescent="0.3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8" x14ac:dyDescent="0.3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8" x14ac:dyDescent="0.3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8" x14ac:dyDescent="0.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8" x14ac:dyDescent="0.3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8" x14ac:dyDescent="0.3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8" x14ac:dyDescent="0.3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8" x14ac:dyDescent="0.3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8" x14ac:dyDescent="0.3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8" x14ac:dyDescent="0.3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8" x14ac:dyDescent="0.3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8" x14ac:dyDescent="0.3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8" x14ac:dyDescent="0.3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8" x14ac:dyDescent="0.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8" x14ac:dyDescent="0.3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8" x14ac:dyDescent="0.3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8" x14ac:dyDescent="0.3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8" x14ac:dyDescent="0.3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8" x14ac:dyDescent="0.3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8" x14ac:dyDescent="0.3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8" x14ac:dyDescent="0.3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8" x14ac:dyDescent="0.3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8" x14ac:dyDescent="0.3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8" x14ac:dyDescent="0.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8" x14ac:dyDescent="0.3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8" x14ac:dyDescent="0.3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8" x14ac:dyDescent="0.3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8" x14ac:dyDescent="0.3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8" x14ac:dyDescent="0.3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8" x14ac:dyDescent="0.3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8" x14ac:dyDescent="0.3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8" x14ac:dyDescent="0.3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8" x14ac:dyDescent="0.3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8" x14ac:dyDescent="0.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8" x14ac:dyDescent="0.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8" x14ac:dyDescent="0.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8" x14ac:dyDescent="0.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8" x14ac:dyDescent="0.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8" x14ac:dyDescent="0.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8" x14ac:dyDescent="0.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8" x14ac:dyDescent="0.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8" x14ac:dyDescent="0.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8" x14ac:dyDescent="0.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8" x14ac:dyDescent="0.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8" x14ac:dyDescent="0.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8" x14ac:dyDescent="0.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8" x14ac:dyDescent="0.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8" x14ac:dyDescent="0.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8" x14ac:dyDescent="0.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8" x14ac:dyDescent="0.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8" x14ac:dyDescent="0.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8" x14ac:dyDescent="0.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8" x14ac:dyDescent="0.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8" x14ac:dyDescent="0.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8" x14ac:dyDescent="0.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8" x14ac:dyDescent="0.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8" x14ac:dyDescent="0.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8" x14ac:dyDescent="0.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8" x14ac:dyDescent="0.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8" x14ac:dyDescent="0.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8" x14ac:dyDescent="0.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8" x14ac:dyDescent="0.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8" x14ac:dyDescent="0.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8" x14ac:dyDescent="0.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8" x14ac:dyDescent="0.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8" x14ac:dyDescent="0.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8" x14ac:dyDescent="0.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8" x14ac:dyDescent="0.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8" x14ac:dyDescent="0.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8" x14ac:dyDescent="0.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8" x14ac:dyDescent="0.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8" x14ac:dyDescent="0.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8" x14ac:dyDescent="0.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8" x14ac:dyDescent="0.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8" x14ac:dyDescent="0.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8" x14ac:dyDescent="0.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8" x14ac:dyDescent="0.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8" x14ac:dyDescent="0.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8" x14ac:dyDescent="0.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8" x14ac:dyDescent="0.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8" x14ac:dyDescent="0.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8" x14ac:dyDescent="0.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8" x14ac:dyDescent="0.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8" x14ac:dyDescent="0.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8" x14ac:dyDescent="0.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8" x14ac:dyDescent="0.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8" x14ac:dyDescent="0.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8" x14ac:dyDescent="0.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8" x14ac:dyDescent="0.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8" x14ac:dyDescent="0.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8" x14ac:dyDescent="0.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8" x14ac:dyDescent="0.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8" x14ac:dyDescent="0.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8" x14ac:dyDescent="0.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8" x14ac:dyDescent="0.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8" x14ac:dyDescent="0.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8" x14ac:dyDescent="0.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8" x14ac:dyDescent="0.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8" x14ac:dyDescent="0.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8" x14ac:dyDescent="0.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8" x14ac:dyDescent="0.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8" x14ac:dyDescent="0.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8" x14ac:dyDescent="0.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8" x14ac:dyDescent="0.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8" x14ac:dyDescent="0.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8" x14ac:dyDescent="0.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8" x14ac:dyDescent="0.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8" x14ac:dyDescent="0.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8" x14ac:dyDescent="0.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8" x14ac:dyDescent="0.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8" x14ac:dyDescent="0.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8" x14ac:dyDescent="0.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8" x14ac:dyDescent="0.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8" x14ac:dyDescent="0.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8" x14ac:dyDescent="0.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8" x14ac:dyDescent="0.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8" x14ac:dyDescent="0.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8" x14ac:dyDescent="0.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8" x14ac:dyDescent="0.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8" x14ac:dyDescent="0.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8" x14ac:dyDescent="0.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8" x14ac:dyDescent="0.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8" x14ac:dyDescent="0.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8" x14ac:dyDescent="0.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8" x14ac:dyDescent="0.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8" x14ac:dyDescent="0.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8" x14ac:dyDescent="0.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8" x14ac:dyDescent="0.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8" x14ac:dyDescent="0.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8" x14ac:dyDescent="0.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8" x14ac:dyDescent="0.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8" x14ac:dyDescent="0.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8" x14ac:dyDescent="0.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8" x14ac:dyDescent="0.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8" x14ac:dyDescent="0.3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8" x14ac:dyDescent="0.3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8" x14ac:dyDescent="0.3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8" x14ac:dyDescent="0.3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8" x14ac:dyDescent="0.3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8" x14ac:dyDescent="0.3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8" x14ac:dyDescent="0.3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8" x14ac:dyDescent="0.3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8" x14ac:dyDescent="0.3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8" x14ac:dyDescent="0.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8" x14ac:dyDescent="0.3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8" x14ac:dyDescent="0.3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8" x14ac:dyDescent="0.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8" x14ac:dyDescent="0.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8" x14ac:dyDescent="0.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8" x14ac:dyDescent="0.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8" x14ac:dyDescent="0.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8" x14ac:dyDescent="0.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8" x14ac:dyDescent="0.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8" x14ac:dyDescent="0.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8" x14ac:dyDescent="0.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8" x14ac:dyDescent="0.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8" x14ac:dyDescent="0.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8" x14ac:dyDescent="0.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8" x14ac:dyDescent="0.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8" x14ac:dyDescent="0.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8" x14ac:dyDescent="0.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8" x14ac:dyDescent="0.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8" x14ac:dyDescent="0.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8" x14ac:dyDescent="0.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8" x14ac:dyDescent="0.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8" x14ac:dyDescent="0.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8" x14ac:dyDescent="0.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8" x14ac:dyDescent="0.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8" x14ac:dyDescent="0.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8" x14ac:dyDescent="0.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8" x14ac:dyDescent="0.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8" x14ac:dyDescent="0.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8" x14ac:dyDescent="0.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8" x14ac:dyDescent="0.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8" x14ac:dyDescent="0.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8" x14ac:dyDescent="0.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8" x14ac:dyDescent="0.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8" x14ac:dyDescent="0.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8" x14ac:dyDescent="0.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8" x14ac:dyDescent="0.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8" x14ac:dyDescent="0.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8" x14ac:dyDescent="0.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8" x14ac:dyDescent="0.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8" x14ac:dyDescent="0.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8" x14ac:dyDescent="0.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8" x14ac:dyDescent="0.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8" x14ac:dyDescent="0.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8" x14ac:dyDescent="0.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8" x14ac:dyDescent="0.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8" x14ac:dyDescent="0.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8" x14ac:dyDescent="0.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8" x14ac:dyDescent="0.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8" x14ac:dyDescent="0.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8" x14ac:dyDescent="0.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8" x14ac:dyDescent="0.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8" x14ac:dyDescent="0.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8" x14ac:dyDescent="0.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8" x14ac:dyDescent="0.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8" x14ac:dyDescent="0.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8" x14ac:dyDescent="0.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8" x14ac:dyDescent="0.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8" x14ac:dyDescent="0.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8" x14ac:dyDescent="0.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8" x14ac:dyDescent="0.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8" x14ac:dyDescent="0.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8" x14ac:dyDescent="0.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8" x14ac:dyDescent="0.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8" x14ac:dyDescent="0.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8" x14ac:dyDescent="0.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8" x14ac:dyDescent="0.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8" x14ac:dyDescent="0.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8" x14ac:dyDescent="0.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8" x14ac:dyDescent="0.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8" x14ac:dyDescent="0.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8" x14ac:dyDescent="0.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8" x14ac:dyDescent="0.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8" x14ac:dyDescent="0.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8" x14ac:dyDescent="0.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8" x14ac:dyDescent="0.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8" x14ac:dyDescent="0.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8" x14ac:dyDescent="0.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8" x14ac:dyDescent="0.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8" x14ac:dyDescent="0.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8" x14ac:dyDescent="0.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8" x14ac:dyDescent="0.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8" x14ac:dyDescent="0.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8" x14ac:dyDescent="0.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8" x14ac:dyDescent="0.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8" x14ac:dyDescent="0.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8" x14ac:dyDescent="0.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8" x14ac:dyDescent="0.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8" x14ac:dyDescent="0.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8" x14ac:dyDescent="0.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8" x14ac:dyDescent="0.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8" x14ac:dyDescent="0.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8" x14ac:dyDescent="0.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8" x14ac:dyDescent="0.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8" x14ac:dyDescent="0.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8" x14ac:dyDescent="0.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8" x14ac:dyDescent="0.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8" x14ac:dyDescent="0.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8" x14ac:dyDescent="0.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8" x14ac:dyDescent="0.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8" x14ac:dyDescent="0.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8" x14ac:dyDescent="0.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8" x14ac:dyDescent="0.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8" x14ac:dyDescent="0.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8" x14ac:dyDescent="0.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8" x14ac:dyDescent="0.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8" x14ac:dyDescent="0.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8" x14ac:dyDescent="0.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8" x14ac:dyDescent="0.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8" x14ac:dyDescent="0.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8" x14ac:dyDescent="0.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8" x14ac:dyDescent="0.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8" x14ac:dyDescent="0.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8" x14ac:dyDescent="0.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8" x14ac:dyDescent="0.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8" x14ac:dyDescent="0.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8" x14ac:dyDescent="0.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8" x14ac:dyDescent="0.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8" x14ac:dyDescent="0.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8" x14ac:dyDescent="0.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8" x14ac:dyDescent="0.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8" x14ac:dyDescent="0.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8" x14ac:dyDescent="0.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8" x14ac:dyDescent="0.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8" x14ac:dyDescent="0.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8" x14ac:dyDescent="0.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8" x14ac:dyDescent="0.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8" x14ac:dyDescent="0.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8" x14ac:dyDescent="0.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8" x14ac:dyDescent="0.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8" x14ac:dyDescent="0.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8" x14ac:dyDescent="0.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8" x14ac:dyDescent="0.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8" x14ac:dyDescent="0.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8" x14ac:dyDescent="0.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8" x14ac:dyDescent="0.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8" x14ac:dyDescent="0.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8" x14ac:dyDescent="0.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8" x14ac:dyDescent="0.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8" x14ac:dyDescent="0.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8" x14ac:dyDescent="0.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8" x14ac:dyDescent="0.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8" x14ac:dyDescent="0.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8" x14ac:dyDescent="0.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8" x14ac:dyDescent="0.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8" x14ac:dyDescent="0.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8" x14ac:dyDescent="0.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8" x14ac:dyDescent="0.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8" x14ac:dyDescent="0.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8" x14ac:dyDescent="0.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8" x14ac:dyDescent="0.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8" x14ac:dyDescent="0.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8" x14ac:dyDescent="0.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8" x14ac:dyDescent="0.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8" x14ac:dyDescent="0.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8" x14ac:dyDescent="0.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8" x14ac:dyDescent="0.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8" x14ac:dyDescent="0.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8" x14ac:dyDescent="0.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8" x14ac:dyDescent="0.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8" x14ac:dyDescent="0.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8" x14ac:dyDescent="0.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8" x14ac:dyDescent="0.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8" x14ac:dyDescent="0.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8" x14ac:dyDescent="0.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8" x14ac:dyDescent="0.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8" x14ac:dyDescent="0.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8" x14ac:dyDescent="0.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8" x14ac:dyDescent="0.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8" x14ac:dyDescent="0.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8" x14ac:dyDescent="0.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8" x14ac:dyDescent="0.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8" x14ac:dyDescent="0.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8" x14ac:dyDescent="0.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8" x14ac:dyDescent="0.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8" x14ac:dyDescent="0.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8" x14ac:dyDescent="0.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8" x14ac:dyDescent="0.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8" x14ac:dyDescent="0.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8" x14ac:dyDescent="0.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8" x14ac:dyDescent="0.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8" x14ac:dyDescent="0.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8" x14ac:dyDescent="0.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8" x14ac:dyDescent="0.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8" x14ac:dyDescent="0.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8" x14ac:dyDescent="0.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8" x14ac:dyDescent="0.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8" x14ac:dyDescent="0.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8" x14ac:dyDescent="0.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8" x14ac:dyDescent="0.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8" x14ac:dyDescent="0.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8" x14ac:dyDescent="0.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8" x14ac:dyDescent="0.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8" x14ac:dyDescent="0.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8" x14ac:dyDescent="0.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8" x14ac:dyDescent="0.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8" x14ac:dyDescent="0.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8" x14ac:dyDescent="0.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8" x14ac:dyDescent="0.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8" x14ac:dyDescent="0.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8" x14ac:dyDescent="0.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8" x14ac:dyDescent="0.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8" x14ac:dyDescent="0.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8" x14ac:dyDescent="0.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8" x14ac:dyDescent="0.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8" x14ac:dyDescent="0.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8" x14ac:dyDescent="0.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8" x14ac:dyDescent="0.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8" x14ac:dyDescent="0.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8" x14ac:dyDescent="0.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8" x14ac:dyDescent="0.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8" x14ac:dyDescent="0.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8" x14ac:dyDescent="0.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8" x14ac:dyDescent="0.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8" x14ac:dyDescent="0.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8" x14ac:dyDescent="0.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8" x14ac:dyDescent="0.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8" x14ac:dyDescent="0.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8" x14ac:dyDescent="0.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8" x14ac:dyDescent="0.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8" x14ac:dyDescent="0.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8" x14ac:dyDescent="0.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8" x14ac:dyDescent="0.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8" x14ac:dyDescent="0.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8" x14ac:dyDescent="0.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8" x14ac:dyDescent="0.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8" x14ac:dyDescent="0.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8" x14ac:dyDescent="0.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8" x14ac:dyDescent="0.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8" x14ac:dyDescent="0.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8" x14ac:dyDescent="0.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8" x14ac:dyDescent="0.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8" x14ac:dyDescent="0.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8" x14ac:dyDescent="0.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8" x14ac:dyDescent="0.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8" x14ac:dyDescent="0.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8" x14ac:dyDescent="0.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8" x14ac:dyDescent="0.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8" x14ac:dyDescent="0.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8" x14ac:dyDescent="0.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8" x14ac:dyDescent="0.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8" x14ac:dyDescent="0.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8" x14ac:dyDescent="0.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8" x14ac:dyDescent="0.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8" x14ac:dyDescent="0.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8" x14ac:dyDescent="0.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8" x14ac:dyDescent="0.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8" x14ac:dyDescent="0.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8" x14ac:dyDescent="0.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8" x14ac:dyDescent="0.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8" x14ac:dyDescent="0.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8" x14ac:dyDescent="0.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8" x14ac:dyDescent="0.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8" x14ac:dyDescent="0.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8" x14ac:dyDescent="0.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8" x14ac:dyDescent="0.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8" x14ac:dyDescent="0.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8" x14ac:dyDescent="0.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8" x14ac:dyDescent="0.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8" x14ac:dyDescent="0.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8" x14ac:dyDescent="0.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8" x14ac:dyDescent="0.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8" x14ac:dyDescent="0.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8" x14ac:dyDescent="0.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8" x14ac:dyDescent="0.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8" x14ac:dyDescent="0.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8" x14ac:dyDescent="0.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8" x14ac:dyDescent="0.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8" x14ac:dyDescent="0.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8" x14ac:dyDescent="0.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8" x14ac:dyDescent="0.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8" x14ac:dyDescent="0.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8" x14ac:dyDescent="0.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8" x14ac:dyDescent="0.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8" x14ac:dyDescent="0.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8" x14ac:dyDescent="0.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8" x14ac:dyDescent="0.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8" x14ac:dyDescent="0.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8" x14ac:dyDescent="0.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8" x14ac:dyDescent="0.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8" x14ac:dyDescent="0.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8" x14ac:dyDescent="0.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8" x14ac:dyDescent="0.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8" x14ac:dyDescent="0.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8" x14ac:dyDescent="0.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8" x14ac:dyDescent="0.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8" x14ac:dyDescent="0.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8" x14ac:dyDescent="0.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8" x14ac:dyDescent="0.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8" x14ac:dyDescent="0.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8" x14ac:dyDescent="0.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8" x14ac:dyDescent="0.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8" x14ac:dyDescent="0.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8" x14ac:dyDescent="0.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8" x14ac:dyDescent="0.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8" x14ac:dyDescent="0.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8" x14ac:dyDescent="0.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8" x14ac:dyDescent="0.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8" x14ac:dyDescent="0.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8" x14ac:dyDescent="0.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8" x14ac:dyDescent="0.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8" x14ac:dyDescent="0.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8" x14ac:dyDescent="0.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8" x14ac:dyDescent="0.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8" x14ac:dyDescent="0.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8" x14ac:dyDescent="0.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8" x14ac:dyDescent="0.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8" x14ac:dyDescent="0.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8" x14ac:dyDescent="0.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8" x14ac:dyDescent="0.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8" x14ac:dyDescent="0.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8" x14ac:dyDescent="0.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8" x14ac:dyDescent="0.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8" x14ac:dyDescent="0.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8" x14ac:dyDescent="0.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8" x14ac:dyDescent="0.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8" x14ac:dyDescent="0.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8" x14ac:dyDescent="0.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8" x14ac:dyDescent="0.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8" x14ac:dyDescent="0.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8" x14ac:dyDescent="0.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8" x14ac:dyDescent="0.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8" x14ac:dyDescent="0.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8" x14ac:dyDescent="0.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8" x14ac:dyDescent="0.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8" x14ac:dyDescent="0.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8" x14ac:dyDescent="0.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8" x14ac:dyDescent="0.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8" x14ac:dyDescent="0.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8" x14ac:dyDescent="0.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8" x14ac:dyDescent="0.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8" x14ac:dyDescent="0.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8" x14ac:dyDescent="0.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8" x14ac:dyDescent="0.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8" x14ac:dyDescent="0.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8" x14ac:dyDescent="0.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8" x14ac:dyDescent="0.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8" x14ac:dyDescent="0.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8" x14ac:dyDescent="0.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8" x14ac:dyDescent="0.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8" x14ac:dyDescent="0.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8" x14ac:dyDescent="0.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8" x14ac:dyDescent="0.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8" x14ac:dyDescent="0.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8" x14ac:dyDescent="0.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8" x14ac:dyDescent="0.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8" x14ac:dyDescent="0.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8" x14ac:dyDescent="0.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8" x14ac:dyDescent="0.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8" x14ac:dyDescent="0.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8" x14ac:dyDescent="0.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8" x14ac:dyDescent="0.3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8" x14ac:dyDescent="0.3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8" x14ac:dyDescent="0.3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8" x14ac:dyDescent="0.3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8" x14ac:dyDescent="0.3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8" x14ac:dyDescent="0.3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8" x14ac:dyDescent="0.3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8" x14ac:dyDescent="0.3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8" x14ac:dyDescent="0.3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8" x14ac:dyDescent="0.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8" x14ac:dyDescent="0.3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8" x14ac:dyDescent="0.3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8" x14ac:dyDescent="0.3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8" x14ac:dyDescent="0.3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8" x14ac:dyDescent="0.3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8" x14ac:dyDescent="0.3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8" x14ac:dyDescent="0.3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3.8" x14ac:dyDescent="0.3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3.8" x14ac:dyDescent="0.3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3.8" x14ac:dyDescent="0.3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3.8" x14ac:dyDescent="0.3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</sheetData>
  <mergeCells count="15">
    <mergeCell ref="B39:C39"/>
    <mergeCell ref="F39:G39"/>
    <mergeCell ref="A1:G1"/>
    <mergeCell ref="A2:N3"/>
    <mergeCell ref="A5:D5"/>
    <mergeCell ref="F5:I5"/>
    <mergeCell ref="K5:N5"/>
    <mergeCell ref="A6:D6"/>
    <mergeCell ref="K6:N6"/>
    <mergeCell ref="F6:I6"/>
    <mergeCell ref="H8:I8"/>
    <mergeCell ref="M8:N8"/>
    <mergeCell ref="A29:G29"/>
    <mergeCell ref="A31:C32"/>
    <mergeCell ref="E31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Sc.A. Enquêtes autonomes</vt:lpstr>
      <vt:lpstr>Sc. B. Enquêtes intégrées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Monaz</dc:creator>
  <cp:keywords/>
  <dc:description/>
  <cp:lastModifiedBy>Alessandro Iellamo</cp:lastModifiedBy>
  <cp:revision/>
  <dcterms:created xsi:type="dcterms:W3CDTF">2024-10-17T11:03:06Z</dcterms:created>
  <dcterms:modified xsi:type="dcterms:W3CDTF">2025-05-06T12:47:12Z</dcterms:modified>
  <cp:category/>
  <cp:contentStatus/>
</cp:coreProperties>
</file>